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410"/>
  <workbookPr/>
  <mc:AlternateContent xmlns:mc="http://schemas.openxmlformats.org/markup-compatibility/2006">
    <mc:Choice Requires="x15">
      <x15ac:absPath xmlns:x15ac="http://schemas.microsoft.com/office/spreadsheetml/2010/11/ac" url="/Users/carlos.gatica/Documents/DFI/2018/Instrumentos/FI/"/>
    </mc:Choice>
  </mc:AlternateContent>
  <bookViews>
    <workbookView xWindow="0" yWindow="460" windowWidth="36900" windowHeight="23820"/>
  </bookViews>
  <sheets>
    <sheet name="Resumen" sheetId="1" r:id="rId1"/>
    <sheet name="Acreditación" sheetId="2" r:id="rId2"/>
    <sheet name="Doctorados Acreditados" sheetId="3" r:id="rId3"/>
    <sheet name="Planta Académica" sheetId="5" r:id="rId4"/>
    <sheet name="Publicaciones 2" sheetId="9" r:id="rId5"/>
    <sheet name="Citas por publicación" sheetId="6" r:id="rId6"/>
    <sheet name="Proyectos" sheetId="7" r:id="rId7"/>
    <sheet name="Colaboración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" i="1" l="1"/>
  <c r="P23" i="1"/>
  <c r="P20" i="1"/>
  <c r="P21" i="1"/>
  <c r="P22" i="1"/>
  <c r="P19" i="1"/>
  <c r="N24" i="1"/>
  <c r="D3" i="9"/>
  <c r="D4" i="9"/>
  <c r="D5" i="9"/>
  <c r="D6" i="9"/>
  <c r="D7" i="9"/>
  <c r="D2" i="9"/>
  <c r="E7" i="9"/>
  <c r="E6" i="9"/>
  <c r="E5" i="9"/>
  <c r="E4" i="9"/>
  <c r="E3" i="9"/>
  <c r="E2" i="9"/>
  <c r="F2" i="9"/>
  <c r="F6" i="9"/>
  <c r="F4" i="9"/>
  <c r="E8" i="9"/>
  <c r="F3" i="9"/>
  <c r="F5" i="9"/>
  <c r="F7" i="9"/>
  <c r="D8" i="9"/>
  <c r="F8" i="9"/>
  <c r="G7" i="9"/>
  <c r="G5" i="9"/>
  <c r="G3" i="9"/>
  <c r="G6" i="9"/>
  <c r="G4" i="9"/>
  <c r="G2" i="9"/>
  <c r="G8" i="9"/>
  <c r="E3" i="5"/>
  <c r="E4" i="5"/>
  <c r="E5" i="5"/>
  <c r="E6" i="5"/>
  <c r="E7" i="5"/>
  <c r="E2" i="5"/>
  <c r="D3" i="5"/>
  <c r="D4" i="5"/>
  <c r="D5" i="5"/>
  <c r="D6" i="5"/>
  <c r="D7" i="5"/>
  <c r="D2" i="5"/>
  <c r="E3" i="8"/>
  <c r="E4" i="8"/>
  <c r="E5" i="8"/>
  <c r="E6" i="8"/>
  <c r="E7" i="8"/>
  <c r="E2" i="8"/>
  <c r="D3" i="7"/>
  <c r="D4" i="7"/>
  <c r="D5" i="7"/>
  <c r="D6" i="7"/>
  <c r="D7" i="7"/>
  <c r="D2" i="7"/>
  <c r="E8" i="5"/>
  <c r="D3" i="8"/>
  <c r="D4" i="8"/>
  <c r="D5" i="8"/>
  <c r="D6" i="8"/>
  <c r="D7" i="8"/>
  <c r="D2" i="8"/>
  <c r="F3" i="8"/>
  <c r="F5" i="8"/>
  <c r="E8" i="8"/>
  <c r="F2" i="8"/>
  <c r="F4" i="8"/>
  <c r="F7" i="8"/>
  <c r="F6" i="8"/>
  <c r="D8" i="8"/>
  <c r="D8" i="7"/>
  <c r="E3" i="7"/>
  <c r="F8" i="8"/>
  <c r="G2" i="8"/>
  <c r="E6" i="7"/>
  <c r="E4" i="7"/>
  <c r="E7" i="7"/>
  <c r="E2" i="7"/>
  <c r="E5" i="7"/>
  <c r="G4" i="8"/>
  <c r="G6" i="8"/>
  <c r="G3" i="8"/>
  <c r="G5" i="8"/>
  <c r="G7" i="8"/>
  <c r="E8" i="7"/>
  <c r="G8" i="8"/>
  <c r="E3" i="6"/>
  <c r="E4" i="6"/>
  <c r="E5" i="6"/>
  <c r="E6" i="6"/>
  <c r="E7" i="6"/>
  <c r="E2" i="6"/>
  <c r="D3" i="6"/>
  <c r="D4" i="6"/>
  <c r="D5" i="6"/>
  <c r="D6" i="6"/>
  <c r="D7" i="6"/>
  <c r="D2" i="6"/>
  <c r="F5" i="6"/>
  <c r="F4" i="6"/>
  <c r="F2" i="6"/>
  <c r="F7" i="6"/>
  <c r="F3" i="6"/>
  <c r="F6" i="6"/>
  <c r="E8" i="6"/>
  <c r="D8" i="6"/>
  <c r="F8" i="6"/>
  <c r="G7" i="6"/>
  <c r="D2" i="2"/>
  <c r="D3" i="2"/>
  <c r="D4" i="2"/>
  <c r="D5" i="2"/>
  <c r="D6" i="2"/>
  <c r="D7" i="2"/>
  <c r="G4" i="6"/>
  <c r="G2" i="6"/>
  <c r="G3" i="6"/>
  <c r="G5" i="6"/>
  <c r="G6" i="6"/>
  <c r="F3" i="5"/>
  <c r="F4" i="5"/>
  <c r="F5" i="5"/>
  <c r="F6" i="5"/>
  <c r="F7" i="5"/>
  <c r="F2" i="5"/>
  <c r="G8" i="6"/>
  <c r="D8" i="5"/>
  <c r="F8" i="5"/>
  <c r="G6" i="5"/>
  <c r="G3" i="5"/>
  <c r="G7" i="5"/>
  <c r="G4" i="5"/>
  <c r="G2" i="5"/>
  <c r="G5" i="5"/>
  <c r="D8" i="2"/>
  <c r="D8" i="3"/>
  <c r="G8" i="5"/>
  <c r="E4" i="2"/>
  <c r="E7" i="2"/>
  <c r="E7" i="3"/>
  <c r="E5" i="2"/>
  <c r="E3" i="2"/>
  <c r="E6" i="2"/>
  <c r="E6" i="3"/>
  <c r="E5" i="3"/>
  <c r="E2" i="3"/>
  <c r="E8" i="3"/>
  <c r="E4" i="3"/>
  <c r="E2" i="2"/>
  <c r="E3" i="3"/>
  <c r="E8" i="2"/>
  <c r="I14" i="1"/>
  <c r="J14" i="1"/>
  <c r="F14" i="1"/>
  <c r="G14" i="1"/>
  <c r="H14" i="1"/>
  <c r="E14" i="1"/>
  <c r="D14" i="1"/>
  <c r="G22" i="1"/>
  <c r="G21" i="1"/>
  <c r="G19" i="1"/>
  <c r="G23" i="1"/>
  <c r="G20" i="1"/>
  <c r="G18" i="1"/>
  <c r="F18" i="1"/>
  <c r="F22" i="1"/>
  <c r="F21" i="1"/>
  <c r="F19" i="1"/>
  <c r="F20" i="1"/>
  <c r="F23" i="1"/>
  <c r="D18" i="1"/>
  <c r="D19" i="1"/>
  <c r="D23" i="1"/>
  <c r="D20" i="1"/>
  <c r="D21" i="1"/>
  <c r="D22" i="1"/>
  <c r="E19" i="1"/>
  <c r="E21" i="1"/>
  <c r="E20" i="1"/>
  <c r="E23" i="1"/>
  <c r="E18" i="1"/>
  <c r="E22" i="1"/>
  <c r="J20" i="1"/>
  <c r="J21" i="1"/>
  <c r="J23" i="1"/>
  <c r="J19" i="1"/>
  <c r="J22" i="1"/>
  <c r="J18" i="1"/>
  <c r="I23" i="1"/>
  <c r="I18" i="1"/>
  <c r="I20" i="1"/>
  <c r="I19" i="1"/>
  <c r="I21" i="1"/>
  <c r="I22" i="1"/>
  <c r="H19" i="1"/>
  <c r="H22" i="1"/>
  <c r="H20" i="1"/>
  <c r="H23" i="1"/>
  <c r="H18" i="1"/>
  <c r="H21" i="1"/>
  <c r="K14" i="1"/>
  <c r="G24" i="1"/>
  <c r="H24" i="1"/>
  <c r="F24" i="1"/>
  <c r="J24" i="1"/>
  <c r="K20" i="1"/>
  <c r="L20" i="1"/>
  <c r="K23" i="1"/>
  <c r="L23" i="1"/>
  <c r="I24" i="1"/>
  <c r="K22" i="1"/>
  <c r="L22" i="1"/>
  <c r="K19" i="1"/>
  <c r="L19" i="1"/>
  <c r="E24" i="1"/>
  <c r="K21" i="1"/>
  <c r="L21" i="1"/>
  <c r="K18" i="1"/>
  <c r="L18" i="1"/>
  <c r="D24" i="1"/>
  <c r="O23" i="1"/>
  <c r="O19" i="1"/>
  <c r="O20" i="1"/>
  <c r="O18" i="1"/>
  <c r="O22" i="1"/>
  <c r="O21" i="1"/>
  <c r="L24" i="1"/>
  <c r="M20" i="1"/>
  <c r="K24" i="1"/>
  <c r="M21" i="1"/>
  <c r="M18" i="1"/>
  <c r="M22" i="1"/>
  <c r="M19" i="1"/>
  <c r="O24" i="1"/>
  <c r="O25" i="1"/>
  <c r="O26" i="1"/>
  <c r="M23" i="1"/>
  <c r="M24" i="1"/>
</calcChain>
</file>

<file path=xl/sharedStrings.xml><?xml version="1.0" encoding="utf-8"?>
<sst xmlns="http://schemas.openxmlformats.org/spreadsheetml/2006/main" count="177" uniqueCount="57">
  <si>
    <t>Codigo</t>
  </si>
  <si>
    <t>Nombre IES</t>
  </si>
  <si>
    <t>UDP</t>
  </si>
  <si>
    <t>U. DIEGO PORTALES</t>
  </si>
  <si>
    <t>UAH</t>
  </si>
  <si>
    <t>U. ALBERTO HURTADO</t>
  </si>
  <si>
    <t>UCS</t>
  </si>
  <si>
    <t>U. CATÓLICA CARDENAL RAUL SILVA HENRIQUEZ</t>
  </si>
  <si>
    <t>UAU</t>
  </si>
  <si>
    <t>U. AUTONOMA DE CHILE</t>
  </si>
  <si>
    <t>UFT</t>
  </si>
  <si>
    <t>U. FINIS TERRAE</t>
  </si>
  <si>
    <t>AHC</t>
  </si>
  <si>
    <t>U. ACADEMIA DE HUMANISMO CRISTIANO</t>
  </si>
  <si>
    <t>TOTAL</t>
  </si>
  <si>
    <t>Acreditación en Investigación</t>
  </si>
  <si>
    <t>Monto por Indicador</t>
  </si>
  <si>
    <t>Doctorados Acreditados</t>
  </si>
  <si>
    <t>Planta Académica</t>
  </si>
  <si>
    <t>Publicaciones</t>
  </si>
  <si>
    <t>Proyectos</t>
  </si>
  <si>
    <t>Indicador</t>
  </si>
  <si>
    <t>Total</t>
  </si>
  <si>
    <t>N°</t>
  </si>
  <si>
    <t>Acreditación en Investigación 2017</t>
  </si>
  <si>
    <t>% Acreditación en Investigación 2018</t>
  </si>
  <si>
    <t>% Doctorados Acreditados 2017</t>
  </si>
  <si>
    <t>N° Doctorados Acreditados 2017</t>
  </si>
  <si>
    <t>Académicos JC 2012-2016</t>
  </si>
  <si>
    <t>% Publicaciones Scopus 2012-2016</t>
  </si>
  <si>
    <t>Citas WOS 2012-2016</t>
  </si>
  <si>
    <t>Publicaciones WOS 2012-2016</t>
  </si>
  <si>
    <t>Promedio WOS citas por publicaciones 2012-2016</t>
  </si>
  <si>
    <t>Citas por publicación</t>
  </si>
  <si>
    <t>Proyectos 2017</t>
  </si>
  <si>
    <t>% Proyectos 2017</t>
  </si>
  <si>
    <t>Colaboración Internacional WOS 2012-2016</t>
  </si>
  <si>
    <t>Porcentaje WOS Colaboración Internacional 2012-2016</t>
  </si>
  <si>
    <t>% Colaboración Internacional 2012-2016</t>
  </si>
  <si>
    <t>Académicos JC con Doctor 2015-2017</t>
  </si>
  <si>
    <t>Académicos JC 2015-2017</t>
  </si>
  <si>
    <t>% Planta Académica 2015-2017 por IES</t>
  </si>
  <si>
    <t>% Planta Académica Total</t>
  </si>
  <si>
    <t>Total M$</t>
  </si>
  <si>
    <t>Total Final Redondeado M$</t>
  </si>
  <si>
    <t>Publicaciones Scopus 2013-2017</t>
  </si>
  <si>
    <t>Promedio Publicaciones Scopus por AJC 2012-2017</t>
  </si>
  <si>
    <t>% Publicaciones Scopus por AJC 2013-2017</t>
  </si>
  <si>
    <t>%</t>
  </si>
  <si>
    <t>Monto M$ a Distribuir Diciembre 2018</t>
  </si>
  <si>
    <t>Adelanto M$</t>
  </si>
  <si>
    <t>Cálculo Fomento de Investigación año 2018</t>
  </si>
  <si>
    <t>18 de diciembre de 2018</t>
  </si>
  <si>
    <t>Unidad de Análisis e Información, DFI</t>
  </si>
  <si>
    <t>MONTO Ley de Presupuesto 2018 M$</t>
  </si>
  <si>
    <t>DEX N° 394 
20-06-2018</t>
  </si>
  <si>
    <t>Colaboración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</si>
</sst>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_-* #,##0.000_-;\-* #,##0.000_-;_-* &quot;-&quot;??_-;_-@_-"/>
    <numFmt numFmtId="167" formatCode="_-* #,##0.0_-;\-* #,##0.0_-;_-* &quot;-&quot;??_-;_-@_-"/>
    <numFmt numFmtId="168" formatCode="_ * #,##0.0_ ;_ * \-#,##0.0_ ;_ * &quot;-&quot;?_ ;_ @_ "/>
    <numFmt numFmtId="169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left"/>
    </xf>
    <xf numFmtId="0" fontId="0" fillId="0" borderId="1" xfId="0" applyFill="1" applyBorder="1"/>
    <xf numFmtId="164" fontId="0" fillId="0" borderId="1" xfId="1" applyNumberFormat="1" applyFont="1" applyFill="1" applyBorder="1"/>
    <xf numFmtId="9" fontId="2" fillId="0" borderId="0" xfId="2" applyFont="1"/>
    <xf numFmtId="164" fontId="0" fillId="0" borderId="0" xfId="1" applyNumberFormat="1" applyFont="1" applyFill="1" applyBorder="1"/>
    <xf numFmtId="0" fontId="3" fillId="0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/>
    </xf>
    <xf numFmtId="0" fontId="4" fillId="0" borderId="1" xfId="0" applyFont="1" applyBorder="1"/>
    <xf numFmtId="164" fontId="2" fillId="0" borderId="1" xfId="0" applyNumberFormat="1" applyFont="1" applyBorder="1" applyAlignment="1">
      <alignment horizontal="center" wrapText="1"/>
    </xf>
    <xf numFmtId="9" fontId="2" fillId="0" borderId="1" xfId="2" applyFont="1" applyBorder="1"/>
    <xf numFmtId="164" fontId="4" fillId="0" borderId="1" xfId="1" applyNumberFormat="1" applyFont="1" applyBorder="1"/>
    <xf numFmtId="9" fontId="4" fillId="0" borderId="1" xfId="2" applyFont="1" applyBorder="1"/>
    <xf numFmtId="165" fontId="2" fillId="0" borderId="1" xfId="0" applyNumberFormat="1" applyFont="1" applyBorder="1"/>
    <xf numFmtId="165" fontId="4" fillId="0" borderId="1" xfId="0" applyNumberFormat="1" applyFont="1" applyBorder="1"/>
    <xf numFmtId="2" fontId="2" fillId="0" borderId="1" xfId="2" applyNumberFormat="1" applyFont="1" applyBorder="1"/>
    <xf numFmtId="2" fontId="4" fillId="0" borderId="1" xfId="2" applyNumberFormat="1" applyFont="1" applyBorder="1"/>
    <xf numFmtId="10" fontId="2" fillId="0" borderId="1" xfId="2" applyNumberFormat="1" applyFont="1" applyBorder="1"/>
    <xf numFmtId="10" fontId="4" fillId="0" borderId="1" xfId="2" applyNumberFormat="1" applyFont="1" applyBorder="1"/>
    <xf numFmtId="0" fontId="4" fillId="0" borderId="2" xfId="0" applyFont="1" applyFill="1" applyBorder="1" applyAlignment="1">
      <alignment horizontal="center" vertical="center" wrapText="1"/>
    </xf>
    <xf numFmtId="166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1" applyNumberFormat="1" applyFont="1" applyFill="1" applyBorder="1"/>
    <xf numFmtId="164" fontId="2" fillId="2" borderId="1" xfId="0" applyNumberFormat="1" applyFont="1" applyFill="1" applyBorder="1"/>
    <xf numFmtId="43" fontId="2" fillId="2" borderId="1" xfId="0" applyNumberFormat="1" applyFont="1" applyFill="1" applyBorder="1"/>
    <xf numFmtId="0" fontId="4" fillId="2" borderId="1" xfId="0" applyFont="1" applyFill="1" applyBorder="1"/>
    <xf numFmtId="164" fontId="4" fillId="2" borderId="1" xfId="1" applyNumberFormat="1" applyFont="1" applyFill="1" applyBorder="1"/>
    <xf numFmtId="43" fontId="4" fillId="2" borderId="1" xfId="0" applyNumberFormat="1" applyFont="1" applyFill="1" applyBorder="1"/>
    <xf numFmtId="43" fontId="4" fillId="2" borderId="1" xfId="1" applyNumberFormat="1" applyFont="1" applyFill="1" applyBorder="1"/>
    <xf numFmtId="43" fontId="4" fillId="3" borderId="1" xfId="1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/>
    <xf numFmtId="0" fontId="2" fillId="0" borderId="0" xfId="0" applyFont="1" applyFill="1"/>
    <xf numFmtId="9" fontId="4" fillId="3" borderId="1" xfId="2" applyFont="1" applyFill="1" applyBorder="1"/>
    <xf numFmtId="10" fontId="4" fillId="3" borderId="1" xfId="2" applyNumberFormat="1" applyFont="1" applyFill="1" applyBorder="1"/>
    <xf numFmtId="0" fontId="4" fillId="4" borderId="1" xfId="0" applyFont="1" applyFill="1" applyBorder="1" applyAlignment="1">
      <alignment horizontal="center" vertical="center" wrapText="1"/>
    </xf>
    <xf numFmtId="164" fontId="2" fillId="0" borderId="1" xfId="1" applyNumberFormat="1" applyFont="1" applyBorder="1"/>
    <xf numFmtId="0" fontId="5" fillId="0" borderId="0" xfId="0" applyFont="1"/>
    <xf numFmtId="0" fontId="0" fillId="0" borderId="0" xfId="0" applyFont="1"/>
    <xf numFmtId="167" fontId="2" fillId="4" borderId="1" xfId="0" applyNumberFormat="1" applyFont="1" applyFill="1" applyBorder="1"/>
    <xf numFmtId="167" fontId="4" fillId="4" borderId="1" xfId="1" applyNumberFormat="1" applyFont="1" applyFill="1" applyBorder="1"/>
    <xf numFmtId="168" fontId="2" fillId="0" borderId="0" xfId="0" applyNumberFormat="1" applyFont="1"/>
    <xf numFmtId="169" fontId="2" fillId="0" borderId="0" xfId="0" applyNumberFormat="1" applyFont="1"/>
    <xf numFmtId="0" fontId="4" fillId="5" borderId="1" xfId="0" applyFont="1" applyFill="1" applyBorder="1" applyAlignment="1">
      <alignment horizontal="center" vertical="center" wrapText="1"/>
    </xf>
    <xf numFmtId="167" fontId="2" fillId="5" borderId="1" xfId="0" applyNumberFormat="1" applyFont="1" applyFill="1" applyBorder="1"/>
    <xf numFmtId="167" fontId="4" fillId="5" borderId="1" xfId="1" applyNumberFormat="1" applyFont="1" applyFill="1" applyBorder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3.xml"/><Relationship Id="rId12" Type="http://schemas.openxmlformats.org/officeDocument/2006/relationships/externalLink" Target="externalLinks/externalLink4.xml"/><Relationship Id="rId13" Type="http://schemas.openxmlformats.org/officeDocument/2006/relationships/externalLink" Target="externalLinks/externalLink5.xml"/><Relationship Id="rId14" Type="http://schemas.openxmlformats.org/officeDocument/2006/relationships/externalLink" Target="externalLinks/externalLink6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externalLink" Target="externalLinks/externalLink1.xml"/><Relationship Id="rId10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546100</xdr:colOff>
      <xdr:row>0</xdr:row>
      <xdr:rowOff>63500</xdr:rowOff>
    </xdr:from>
    <xdr:to>
      <xdr:col>14</xdr:col>
      <xdr:colOff>998282</xdr:colOff>
      <xdr:row>0</xdr:row>
      <xdr:rowOff>1308798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5700" y="63500"/>
          <a:ext cx="1366582" cy="12452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Fondo%20Investigaci&#243;n/2018/Acreditacion_CNA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Fondo%20Investigaci&#243;n/2018/Acad_UPRIV_2012_2017_JC_39hrs_y_Doct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Fondo%20Investigaci&#243;n/2018/Reporte_Basal_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Fondo%20Investigaci&#243;n/Publicaciones_Citas_2011-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Fondo%20Investigaci&#243;n/2018/Proyectos_Fondecyt_otros_121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Documents/Unidad%20An&#225;lisis/Fondo%20Investigaci&#243;n/2018/Colaboracion_internacional_121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_ACRE_31_12_2017"/>
    </sheetNames>
    <sheetDataSet>
      <sheetData sheetId="0">
        <row r="49">
          <cell r="F49" t="str">
            <v>AHC</v>
          </cell>
          <cell r="G49">
            <v>43089</v>
          </cell>
          <cell r="H49">
            <v>44550</v>
          </cell>
          <cell r="I49" t="str">
            <v>SÍ</v>
          </cell>
          <cell r="J49" t="str">
            <v>SÍ</v>
          </cell>
          <cell r="K49" t="str">
            <v>NO</v>
          </cell>
          <cell r="L49" t="str">
            <v>NO</v>
          </cell>
          <cell r="M49" t="str">
            <v>SÍ</v>
          </cell>
          <cell r="N49">
            <v>4</v>
          </cell>
        </row>
        <row r="50">
          <cell r="F50" t="str">
            <v>UAI</v>
          </cell>
          <cell r="G50">
            <v>42326</v>
          </cell>
          <cell r="H50">
            <v>44153</v>
          </cell>
          <cell r="I50" t="str">
            <v>SÍ</v>
          </cell>
          <cell r="J50" t="str">
            <v>SÍ</v>
          </cell>
          <cell r="K50" t="str">
            <v>SÍ</v>
          </cell>
          <cell r="L50" t="str">
            <v>SÍ</v>
          </cell>
          <cell r="M50" t="str">
            <v>SÍ</v>
          </cell>
          <cell r="N50">
            <v>5</v>
          </cell>
        </row>
        <row r="51">
          <cell r="F51">
            <v>0</v>
          </cell>
          <cell r="G51">
            <v>42382</v>
          </cell>
          <cell r="H51">
            <v>43478</v>
          </cell>
          <cell r="I51" t="str">
            <v>SÍ</v>
          </cell>
          <cell r="J51" t="str">
            <v>SÍ</v>
          </cell>
          <cell r="K51" t="str">
            <v>NO</v>
          </cell>
          <cell r="L51" t="str">
            <v>NO</v>
          </cell>
          <cell r="M51" t="str">
            <v>SÍ</v>
          </cell>
          <cell r="N51">
            <v>3</v>
          </cell>
        </row>
        <row r="52">
          <cell r="F52" t="str">
            <v>UAH</v>
          </cell>
          <cell r="G52">
            <v>41990</v>
          </cell>
          <cell r="H52">
            <v>43816</v>
          </cell>
          <cell r="I52" t="str">
            <v>SÍ</v>
          </cell>
          <cell r="J52" t="str">
            <v>SÍ</v>
          </cell>
          <cell r="K52" t="str">
            <v>SÍ</v>
          </cell>
          <cell r="L52" t="str">
            <v>SÍ</v>
          </cell>
          <cell r="M52" t="str">
            <v>SÍ</v>
          </cell>
          <cell r="N52">
            <v>5</v>
          </cell>
        </row>
        <row r="53">
          <cell r="F53" t="str">
            <v>UAB</v>
          </cell>
          <cell r="G53">
            <v>43093</v>
          </cell>
          <cell r="H53">
            <v>44554</v>
          </cell>
          <cell r="I53" t="str">
            <v>SÍ</v>
          </cell>
          <cell r="J53" t="str">
            <v>SÍ</v>
          </cell>
          <cell r="K53" t="str">
            <v>SÍ</v>
          </cell>
          <cell r="L53" t="str">
            <v>NO</v>
          </cell>
          <cell r="M53" t="str">
            <v>SÍ</v>
          </cell>
          <cell r="N53">
            <v>4</v>
          </cell>
        </row>
        <row r="54">
          <cell r="F54" t="str">
            <v>UAP</v>
          </cell>
          <cell r="G54">
            <v>43090</v>
          </cell>
          <cell r="H54">
            <v>44551</v>
          </cell>
          <cell r="I54" t="str">
            <v>SÍ</v>
          </cell>
          <cell r="J54" t="str">
            <v>SÍ</v>
          </cell>
          <cell r="K54" t="str">
            <v>NO</v>
          </cell>
          <cell r="L54" t="str">
            <v>NO</v>
          </cell>
          <cell r="M54" t="str">
            <v>SÍ</v>
          </cell>
          <cell r="N54">
            <v>4</v>
          </cell>
        </row>
        <row r="55">
          <cell r="F55" t="str">
            <v>AUS</v>
          </cell>
          <cell r="G55">
            <v>42320</v>
          </cell>
          <cell r="H55">
            <v>44512</v>
          </cell>
          <cell r="I55" t="str">
            <v>SÍ</v>
          </cell>
          <cell r="J55" t="str">
            <v>SÍ</v>
          </cell>
          <cell r="K55" t="str">
            <v>SÍ</v>
          </cell>
          <cell r="L55" t="str">
            <v>SÍ</v>
          </cell>
          <cell r="M55" t="str">
            <v>SÍ</v>
          </cell>
          <cell r="N55">
            <v>6</v>
          </cell>
        </row>
        <row r="56">
          <cell r="F56" t="str">
            <v>UAU</v>
          </cell>
          <cell r="G56">
            <v>42305</v>
          </cell>
          <cell r="H56">
            <v>43766</v>
          </cell>
          <cell r="I56" t="str">
            <v>SÍ</v>
          </cell>
          <cell r="J56" t="str">
            <v>SÍ</v>
          </cell>
          <cell r="K56" t="str">
            <v>SÍ</v>
          </cell>
          <cell r="L56" t="str">
            <v>NO</v>
          </cell>
          <cell r="M56" t="str">
            <v>SÍ</v>
          </cell>
          <cell r="N56">
            <v>4</v>
          </cell>
        </row>
        <row r="57">
          <cell r="F57">
            <v>0</v>
          </cell>
          <cell r="G57">
            <v>42207</v>
          </cell>
          <cell r="H57">
            <v>43303</v>
          </cell>
          <cell r="I57" t="str">
            <v>SÍ</v>
          </cell>
          <cell r="J57" t="str">
            <v>SÍ</v>
          </cell>
          <cell r="K57" t="str">
            <v>NO</v>
          </cell>
          <cell r="L57" t="str">
            <v>NO</v>
          </cell>
          <cell r="M57" t="str">
            <v>SÍ</v>
          </cell>
          <cell r="N57">
            <v>3</v>
          </cell>
        </row>
        <row r="58">
          <cell r="F58" t="str">
            <v>UCS</v>
          </cell>
          <cell r="G58">
            <v>42703</v>
          </cell>
          <cell r="H58">
            <v>44164</v>
          </cell>
          <cell r="I58" t="str">
            <v>SÍ</v>
          </cell>
          <cell r="J58" t="str">
            <v>SÍ</v>
          </cell>
          <cell r="K58" t="str">
            <v>NO</v>
          </cell>
          <cell r="L58" t="str">
            <v>NO</v>
          </cell>
          <cell r="M58" t="str">
            <v>NO</v>
          </cell>
          <cell r="N58">
            <v>4</v>
          </cell>
        </row>
        <row r="59">
          <cell r="F59" t="str">
            <v>USC</v>
          </cell>
          <cell r="G59">
            <v>42689</v>
          </cell>
          <cell r="H59">
            <v>44150</v>
          </cell>
          <cell r="I59" t="str">
            <v>SÍ</v>
          </cell>
          <cell r="J59" t="str">
            <v>SÍ</v>
          </cell>
          <cell r="K59" t="str">
            <v>NO</v>
          </cell>
          <cell r="L59" t="str">
            <v>NO</v>
          </cell>
          <cell r="M59" t="str">
            <v>SÍ</v>
          </cell>
          <cell r="N59">
            <v>4</v>
          </cell>
        </row>
        <row r="60">
          <cell r="F60" t="str">
            <v>UCT</v>
          </cell>
          <cell r="G60">
            <v>42200</v>
          </cell>
          <cell r="H60">
            <v>43661</v>
          </cell>
          <cell r="I60" t="str">
            <v>SÍ</v>
          </cell>
          <cell r="J60" t="str">
            <v>SÍ</v>
          </cell>
          <cell r="K60" t="str">
            <v>SÍ</v>
          </cell>
          <cell r="L60" t="str">
            <v>NO</v>
          </cell>
          <cell r="M60" t="str">
            <v>SÍ</v>
          </cell>
          <cell r="N60">
            <v>4</v>
          </cell>
        </row>
        <row r="61">
          <cell r="F61" t="str">
            <v>UCM</v>
          </cell>
          <cell r="G61">
            <v>42179</v>
          </cell>
          <cell r="H61">
            <v>44006</v>
          </cell>
          <cell r="I61" t="str">
            <v>SÍ</v>
          </cell>
          <cell r="J61" t="str">
            <v>SÍ</v>
          </cell>
          <cell r="K61" t="str">
            <v>NO</v>
          </cell>
          <cell r="L61" t="str">
            <v>NO</v>
          </cell>
          <cell r="M61" t="str">
            <v>SÍ</v>
          </cell>
          <cell r="N61">
            <v>5</v>
          </cell>
        </row>
        <row r="62">
          <cell r="F62" t="str">
            <v>UCN</v>
          </cell>
          <cell r="G62">
            <v>42699</v>
          </cell>
          <cell r="H62">
            <v>44890</v>
          </cell>
          <cell r="I62" t="str">
            <v>SÍ</v>
          </cell>
          <cell r="J62" t="str">
            <v>SÍ</v>
          </cell>
          <cell r="K62" t="str">
            <v>SÍ</v>
          </cell>
          <cell r="L62" t="str">
            <v>SÍ</v>
          </cell>
          <cell r="M62" t="str">
            <v>SÍ</v>
          </cell>
          <cell r="N62">
            <v>6</v>
          </cell>
        </row>
        <row r="63">
          <cell r="F63">
            <v>0</v>
          </cell>
          <cell r="G63">
            <v>43090</v>
          </cell>
          <cell r="H63">
            <v>44551</v>
          </cell>
          <cell r="I63" t="str">
            <v>SÍ</v>
          </cell>
          <cell r="J63" t="str">
            <v>SÍ</v>
          </cell>
          <cell r="K63" t="str">
            <v>NO</v>
          </cell>
          <cell r="L63" t="str">
            <v>NO</v>
          </cell>
          <cell r="M63" t="str">
            <v>SÍ</v>
          </cell>
          <cell r="N63">
            <v>4</v>
          </cell>
        </row>
        <row r="64">
          <cell r="F64" t="str">
            <v>ANT</v>
          </cell>
          <cell r="G64">
            <v>42962</v>
          </cell>
          <cell r="H64">
            <v>44788</v>
          </cell>
          <cell r="I64" t="str">
            <v>SÍ</v>
          </cell>
          <cell r="J64" t="str">
            <v>SÍ</v>
          </cell>
          <cell r="K64" t="str">
            <v>SÍ</v>
          </cell>
          <cell r="L64" t="str">
            <v>NO</v>
          </cell>
          <cell r="M64" t="str">
            <v>SÍ</v>
          </cell>
          <cell r="N64">
            <v>5</v>
          </cell>
        </row>
        <row r="65">
          <cell r="F65" t="str">
            <v>ATA</v>
          </cell>
          <cell r="G65">
            <v>43086</v>
          </cell>
          <cell r="H65">
            <v>44182</v>
          </cell>
          <cell r="I65" t="str">
            <v>SÍ</v>
          </cell>
          <cell r="J65" t="str">
            <v>SÍ</v>
          </cell>
          <cell r="K65" t="str">
            <v>SÍ</v>
          </cell>
          <cell r="L65" t="str">
            <v>NO</v>
          </cell>
          <cell r="M65" t="str">
            <v>SÍ</v>
          </cell>
          <cell r="N65">
            <v>3</v>
          </cell>
        </row>
        <row r="66">
          <cell r="F66" t="str">
            <v>UCH</v>
          </cell>
          <cell r="G66">
            <v>40898</v>
          </cell>
          <cell r="H66">
            <v>43455</v>
          </cell>
          <cell r="I66" t="str">
            <v>SÍ</v>
          </cell>
          <cell r="J66" t="str">
            <v>SÍ</v>
          </cell>
          <cell r="K66" t="str">
            <v>SÍ</v>
          </cell>
          <cell r="L66" t="str">
            <v>SÍ</v>
          </cell>
          <cell r="M66" t="str">
            <v>SÍ</v>
          </cell>
          <cell r="N66">
            <v>7</v>
          </cell>
        </row>
        <row r="67">
          <cell r="F67" t="str">
            <v>UCO</v>
          </cell>
          <cell r="G67">
            <v>42685</v>
          </cell>
          <cell r="H67">
            <v>45241</v>
          </cell>
          <cell r="I67" t="str">
            <v>SÍ</v>
          </cell>
          <cell r="J67" t="str">
            <v>SÍ</v>
          </cell>
          <cell r="K67" t="str">
            <v>SÍ</v>
          </cell>
          <cell r="L67" t="str">
            <v>SÍ</v>
          </cell>
          <cell r="M67" t="str">
            <v>SÍ</v>
          </cell>
          <cell r="N67">
            <v>7</v>
          </cell>
        </row>
        <row r="68">
          <cell r="F68" t="str">
            <v>FRO</v>
          </cell>
          <cell r="G68">
            <v>41605</v>
          </cell>
          <cell r="H68">
            <v>43431</v>
          </cell>
          <cell r="I68" t="str">
            <v>SÍ</v>
          </cell>
          <cell r="J68" t="str">
            <v>SÍ</v>
          </cell>
          <cell r="K68" t="str">
            <v>SÍ</v>
          </cell>
          <cell r="L68" t="str">
            <v>SÍ</v>
          </cell>
          <cell r="M68" t="str">
            <v>SÍ</v>
          </cell>
          <cell r="N68">
            <v>5</v>
          </cell>
        </row>
        <row r="69">
          <cell r="F69" t="str">
            <v>ULS</v>
          </cell>
          <cell r="G69">
            <v>42724</v>
          </cell>
          <cell r="H69">
            <v>44185</v>
          </cell>
          <cell r="I69" t="str">
            <v>SÍ</v>
          </cell>
          <cell r="J69" t="str">
            <v>SÍ</v>
          </cell>
          <cell r="K69" t="str">
            <v>SÍ</v>
          </cell>
          <cell r="L69" t="str">
            <v>NO</v>
          </cell>
          <cell r="M69" t="str">
            <v>SÍ</v>
          </cell>
          <cell r="N69">
            <v>4</v>
          </cell>
        </row>
        <row r="70">
          <cell r="F70">
            <v>0</v>
          </cell>
          <cell r="G70">
            <v>42445</v>
          </cell>
          <cell r="H70">
            <v>43540</v>
          </cell>
          <cell r="I70" t="str">
            <v>SÍ</v>
          </cell>
          <cell r="J70" t="str">
            <v>SÍ</v>
          </cell>
          <cell r="K70" t="str">
            <v>NO</v>
          </cell>
          <cell r="L70" t="str">
            <v>NO</v>
          </cell>
          <cell r="M70" t="str">
            <v>NO</v>
          </cell>
          <cell r="N70">
            <v>3</v>
          </cell>
        </row>
        <row r="71">
          <cell r="F71">
            <v>0</v>
          </cell>
          <cell r="G71">
            <v>43082</v>
          </cell>
          <cell r="H71">
            <v>44908</v>
          </cell>
          <cell r="I71" t="str">
            <v>SÍ</v>
          </cell>
          <cell r="J71" t="str">
            <v>SÍ</v>
          </cell>
          <cell r="K71" t="str">
            <v>SÍ</v>
          </cell>
          <cell r="L71" t="str">
            <v>SÍ</v>
          </cell>
          <cell r="M71" t="str">
            <v>SÍ</v>
          </cell>
          <cell r="N71">
            <v>5</v>
          </cell>
        </row>
        <row r="72">
          <cell r="F72" t="str">
            <v>ULA</v>
          </cell>
          <cell r="G72">
            <v>42716</v>
          </cell>
          <cell r="H72">
            <v>44177</v>
          </cell>
          <cell r="I72" t="str">
            <v>SÍ</v>
          </cell>
          <cell r="J72" t="str">
            <v>SÍ</v>
          </cell>
          <cell r="K72" t="str">
            <v>NO</v>
          </cell>
          <cell r="L72" t="str">
            <v>NO</v>
          </cell>
          <cell r="M72" t="str">
            <v>SÍ</v>
          </cell>
          <cell r="N72">
            <v>4</v>
          </cell>
        </row>
        <row r="73">
          <cell r="F73" t="str">
            <v>MAG</v>
          </cell>
          <cell r="G73">
            <v>42367</v>
          </cell>
          <cell r="H73">
            <v>43828</v>
          </cell>
          <cell r="I73" t="str">
            <v>SÍ</v>
          </cell>
          <cell r="J73" t="str">
            <v>SÍ</v>
          </cell>
          <cell r="K73" t="str">
            <v>SÍ</v>
          </cell>
          <cell r="L73" t="str">
            <v>NO</v>
          </cell>
          <cell r="M73" t="str">
            <v>SÍ</v>
          </cell>
          <cell r="N73">
            <v>4</v>
          </cell>
        </row>
        <row r="74">
          <cell r="F74" t="str">
            <v>UPA</v>
          </cell>
          <cell r="G74">
            <v>42640</v>
          </cell>
          <cell r="H74">
            <v>44466</v>
          </cell>
          <cell r="I74" t="str">
            <v>SÍ</v>
          </cell>
          <cell r="J74" t="str">
            <v>SÍ</v>
          </cell>
          <cell r="K74" t="str">
            <v>NO</v>
          </cell>
          <cell r="L74" t="str">
            <v>NO</v>
          </cell>
          <cell r="M74" t="str">
            <v>SÍ</v>
          </cell>
          <cell r="N74">
            <v>5</v>
          </cell>
        </row>
        <row r="75">
          <cell r="F75" t="str">
            <v>USA</v>
          </cell>
          <cell r="G75">
            <v>41914</v>
          </cell>
          <cell r="H75">
            <v>44106</v>
          </cell>
          <cell r="I75" t="str">
            <v>SÍ</v>
          </cell>
          <cell r="J75" t="str">
            <v>SÍ</v>
          </cell>
          <cell r="K75" t="str">
            <v>SÍ</v>
          </cell>
          <cell r="L75" t="str">
            <v>SÍ</v>
          </cell>
          <cell r="M75" t="str">
            <v>SÍ</v>
          </cell>
          <cell r="N75">
            <v>6</v>
          </cell>
        </row>
        <row r="76">
          <cell r="F76" t="str">
            <v>TAL</v>
          </cell>
          <cell r="G76">
            <v>41969</v>
          </cell>
          <cell r="H76">
            <v>43795</v>
          </cell>
          <cell r="I76" t="str">
            <v>SÍ</v>
          </cell>
          <cell r="J76" t="str">
            <v>SÍ</v>
          </cell>
          <cell r="K76" t="str">
            <v>SÍ</v>
          </cell>
          <cell r="L76" t="str">
            <v>SÍ</v>
          </cell>
          <cell r="M76" t="str">
            <v>SÍ</v>
          </cell>
          <cell r="N76">
            <v>5</v>
          </cell>
        </row>
        <row r="77">
          <cell r="F77" t="str">
            <v>UTA</v>
          </cell>
          <cell r="G77">
            <v>43061</v>
          </cell>
          <cell r="H77">
            <v>44887</v>
          </cell>
          <cell r="I77" t="str">
            <v>SÍ</v>
          </cell>
          <cell r="J77" t="str">
            <v>SÍ</v>
          </cell>
          <cell r="K77" t="str">
            <v>SÍ</v>
          </cell>
          <cell r="L77" t="str">
            <v>NO</v>
          </cell>
          <cell r="M77" t="str">
            <v>SÍ</v>
          </cell>
          <cell r="N77">
            <v>5</v>
          </cell>
        </row>
        <row r="78">
          <cell r="F78" t="str">
            <v>UVA</v>
          </cell>
          <cell r="G78">
            <v>43033</v>
          </cell>
          <cell r="H78">
            <v>44859</v>
          </cell>
          <cell r="I78" t="str">
            <v>SÍ</v>
          </cell>
          <cell r="J78" t="str">
            <v>SÍ</v>
          </cell>
          <cell r="K78" t="str">
            <v>SÍ</v>
          </cell>
          <cell r="L78" t="str">
            <v>SÍ</v>
          </cell>
          <cell r="M78" t="str">
            <v>SÍ</v>
          </cell>
          <cell r="N78">
            <v>5</v>
          </cell>
        </row>
        <row r="79">
          <cell r="F79">
            <v>0</v>
          </cell>
          <cell r="G79">
            <v>42346</v>
          </cell>
          <cell r="H79">
            <v>43807</v>
          </cell>
          <cell r="I79" t="str">
            <v>SÍ</v>
          </cell>
          <cell r="J79" t="str">
            <v>SÍ</v>
          </cell>
          <cell r="K79" t="str">
            <v>NO</v>
          </cell>
          <cell r="L79" t="str">
            <v>NO</v>
          </cell>
          <cell r="M79" t="str">
            <v>NO</v>
          </cell>
          <cell r="N79">
            <v>4</v>
          </cell>
        </row>
        <row r="80">
          <cell r="F80" t="str">
            <v>UBB</v>
          </cell>
          <cell r="G80">
            <v>41878</v>
          </cell>
          <cell r="H80">
            <v>43704</v>
          </cell>
          <cell r="I80" t="str">
            <v>SÍ</v>
          </cell>
          <cell r="J80" t="str">
            <v>SÍ</v>
          </cell>
          <cell r="K80" t="str">
            <v>SÍ</v>
          </cell>
          <cell r="L80" t="str">
            <v>NO</v>
          </cell>
          <cell r="M80" t="str">
            <v>SÍ</v>
          </cell>
          <cell r="N80">
            <v>5</v>
          </cell>
        </row>
        <row r="81">
          <cell r="F81">
            <v>0</v>
          </cell>
          <cell r="G81">
            <v>42719</v>
          </cell>
          <cell r="H81">
            <v>44545</v>
          </cell>
          <cell r="I81" t="str">
            <v>SÍ</v>
          </cell>
          <cell r="J81" t="str">
            <v>SÍ</v>
          </cell>
          <cell r="K81" t="str">
            <v>SÍ</v>
          </cell>
          <cell r="L81" t="str">
            <v>NO</v>
          </cell>
          <cell r="M81" t="str">
            <v>SÍ</v>
          </cell>
          <cell r="N81">
            <v>5</v>
          </cell>
        </row>
        <row r="82">
          <cell r="F82" t="str">
            <v>UDP</v>
          </cell>
          <cell r="G82">
            <v>41570</v>
          </cell>
          <cell r="H82">
            <v>43396</v>
          </cell>
          <cell r="I82" t="str">
            <v>SÍ</v>
          </cell>
          <cell r="J82" t="str">
            <v>SÍ</v>
          </cell>
          <cell r="K82" t="str">
            <v>SÍ</v>
          </cell>
          <cell r="L82" t="str">
            <v>NO</v>
          </cell>
          <cell r="M82" t="str">
            <v>SÍ</v>
          </cell>
          <cell r="N82">
            <v>5</v>
          </cell>
        </row>
        <row r="83">
          <cell r="F83" t="str">
            <v>UFT</v>
          </cell>
          <cell r="G83">
            <v>42326</v>
          </cell>
          <cell r="H83">
            <v>43787</v>
          </cell>
          <cell r="I83" t="str">
            <v>SÍ</v>
          </cell>
          <cell r="J83" t="str">
            <v>SÍ</v>
          </cell>
          <cell r="K83" t="str">
            <v>NO</v>
          </cell>
          <cell r="L83" t="str">
            <v>NO</v>
          </cell>
          <cell r="M83" t="str">
            <v>SÍ</v>
          </cell>
          <cell r="N83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IV_JC_39Hrs"/>
    </sheetNames>
    <sheetDataSet>
      <sheetData sheetId="0">
        <row r="3">
          <cell r="C3" t="str">
            <v>UFT</v>
          </cell>
          <cell r="D3">
            <v>0</v>
          </cell>
          <cell r="E3">
            <v>6</v>
          </cell>
          <cell r="F3">
            <v>9</v>
          </cell>
          <cell r="G3">
            <v>20</v>
          </cell>
          <cell r="H3">
            <v>17</v>
          </cell>
          <cell r="I3">
            <v>22</v>
          </cell>
          <cell r="J3">
            <v>9</v>
          </cell>
          <cell r="K3">
            <v>53</v>
          </cell>
          <cell r="L3">
            <v>65</v>
          </cell>
          <cell r="M3">
            <v>106</v>
          </cell>
          <cell r="N3">
            <v>111</v>
          </cell>
          <cell r="O3">
            <v>105</v>
          </cell>
          <cell r="P3">
            <v>59</v>
          </cell>
          <cell r="Q3">
            <v>322</v>
          </cell>
          <cell r="R3">
            <v>344</v>
          </cell>
        </row>
        <row r="4">
          <cell r="C4" t="str">
            <v>UDP</v>
          </cell>
          <cell r="D4">
            <v>86</v>
          </cell>
          <cell r="E4">
            <v>107</v>
          </cell>
          <cell r="F4">
            <v>133</v>
          </cell>
          <cell r="G4">
            <v>148</v>
          </cell>
          <cell r="H4">
            <v>152</v>
          </cell>
          <cell r="I4">
            <v>160</v>
          </cell>
          <cell r="J4">
            <v>231</v>
          </cell>
          <cell r="K4">
            <v>273</v>
          </cell>
          <cell r="L4">
            <v>309</v>
          </cell>
          <cell r="M4">
            <v>327</v>
          </cell>
          <cell r="N4">
            <v>317</v>
          </cell>
          <cell r="O4">
            <v>381</v>
          </cell>
          <cell r="P4">
            <v>460</v>
          </cell>
          <cell r="Q4">
            <v>1025</v>
          </cell>
          <cell r="R4">
            <v>1457</v>
          </cell>
        </row>
        <row r="5">
          <cell r="D5">
            <v>29</v>
          </cell>
          <cell r="E5">
            <v>20</v>
          </cell>
          <cell r="F5">
            <v>24</v>
          </cell>
          <cell r="G5">
            <v>28</v>
          </cell>
          <cell r="H5">
            <v>32</v>
          </cell>
          <cell r="I5">
            <v>61</v>
          </cell>
          <cell r="J5">
            <v>143</v>
          </cell>
          <cell r="K5">
            <v>114</v>
          </cell>
          <cell r="L5">
            <v>198</v>
          </cell>
          <cell r="M5">
            <v>207</v>
          </cell>
          <cell r="N5">
            <v>219</v>
          </cell>
          <cell r="O5">
            <v>266</v>
          </cell>
          <cell r="P5">
            <v>0</v>
          </cell>
          <cell r="Q5">
            <v>0</v>
          </cell>
        </row>
        <row r="6">
          <cell r="D6">
            <v>0</v>
          </cell>
          <cell r="E6">
            <v>1</v>
          </cell>
          <cell r="F6">
            <v>1</v>
          </cell>
          <cell r="G6">
            <v>3</v>
          </cell>
          <cell r="H6">
            <v>0</v>
          </cell>
          <cell r="I6">
            <v>1</v>
          </cell>
          <cell r="J6">
            <v>4</v>
          </cell>
          <cell r="K6">
            <v>17</v>
          </cell>
          <cell r="L6">
            <v>42</v>
          </cell>
          <cell r="M6">
            <v>58</v>
          </cell>
          <cell r="N6">
            <v>28</v>
          </cell>
          <cell r="O6">
            <v>26</v>
          </cell>
          <cell r="P6">
            <v>0</v>
          </cell>
          <cell r="Q6">
            <v>0</v>
          </cell>
        </row>
        <row r="7">
          <cell r="D7">
            <v>2</v>
          </cell>
          <cell r="E7">
            <v>1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30</v>
          </cell>
          <cell r="K7">
            <v>49</v>
          </cell>
          <cell r="L7">
            <v>47</v>
          </cell>
          <cell r="M7">
            <v>8</v>
          </cell>
          <cell r="N7">
            <v>43</v>
          </cell>
          <cell r="O7">
            <v>55</v>
          </cell>
          <cell r="P7">
            <v>0</v>
          </cell>
          <cell r="Q7">
            <v>0</v>
          </cell>
        </row>
        <row r="8">
          <cell r="D8">
            <v>0</v>
          </cell>
          <cell r="E8">
            <v>30</v>
          </cell>
          <cell r="F8">
            <v>38</v>
          </cell>
          <cell r="G8">
            <v>31</v>
          </cell>
          <cell r="H8">
            <v>31</v>
          </cell>
          <cell r="I8">
            <v>42</v>
          </cell>
          <cell r="J8">
            <v>0</v>
          </cell>
          <cell r="K8">
            <v>336</v>
          </cell>
          <cell r="L8">
            <v>374</v>
          </cell>
          <cell r="M8">
            <v>360</v>
          </cell>
          <cell r="N8">
            <v>478</v>
          </cell>
          <cell r="O8">
            <v>660</v>
          </cell>
          <cell r="P8">
            <v>0</v>
          </cell>
          <cell r="Q8">
            <v>0</v>
          </cell>
        </row>
        <row r="9">
          <cell r="C9" t="str">
            <v>AHC</v>
          </cell>
          <cell r="D9">
            <v>7</v>
          </cell>
          <cell r="E9">
            <v>7</v>
          </cell>
          <cell r="F9">
            <v>10</v>
          </cell>
          <cell r="G9">
            <v>14</v>
          </cell>
          <cell r="H9">
            <v>10</v>
          </cell>
          <cell r="I9">
            <v>9</v>
          </cell>
          <cell r="J9">
            <v>43</v>
          </cell>
          <cell r="K9">
            <v>37</v>
          </cell>
          <cell r="L9">
            <v>47</v>
          </cell>
          <cell r="M9">
            <v>46</v>
          </cell>
          <cell r="N9">
            <v>39</v>
          </cell>
          <cell r="O9">
            <v>53</v>
          </cell>
          <cell r="P9">
            <v>33</v>
          </cell>
          <cell r="Q9">
            <v>138</v>
          </cell>
          <cell r="R9">
            <v>212</v>
          </cell>
        </row>
        <row r="10">
          <cell r="D10">
            <v>9</v>
          </cell>
          <cell r="E10">
            <v>35</v>
          </cell>
          <cell r="F10">
            <v>42</v>
          </cell>
          <cell r="G10">
            <v>45</v>
          </cell>
          <cell r="H10">
            <v>48</v>
          </cell>
          <cell r="I10">
            <v>60</v>
          </cell>
          <cell r="J10">
            <v>123</v>
          </cell>
          <cell r="K10">
            <v>428</v>
          </cell>
          <cell r="L10">
            <v>449</v>
          </cell>
          <cell r="M10">
            <v>448</v>
          </cell>
          <cell r="N10">
            <v>454</v>
          </cell>
          <cell r="O10">
            <v>479</v>
          </cell>
          <cell r="P10">
            <v>0</v>
          </cell>
          <cell r="Q10">
            <v>0</v>
          </cell>
        </row>
        <row r="11">
          <cell r="D11">
            <v>1</v>
          </cell>
          <cell r="E11">
            <v>2</v>
          </cell>
          <cell r="F11">
            <v>3</v>
          </cell>
          <cell r="G11">
            <v>1</v>
          </cell>
          <cell r="H11">
            <v>8</v>
          </cell>
          <cell r="I11">
            <v>1</v>
          </cell>
          <cell r="J11">
            <v>8</v>
          </cell>
          <cell r="K11">
            <v>104</v>
          </cell>
          <cell r="L11">
            <v>150</v>
          </cell>
          <cell r="M11">
            <v>166</v>
          </cell>
          <cell r="N11">
            <v>64</v>
          </cell>
          <cell r="O11">
            <v>43</v>
          </cell>
          <cell r="P11">
            <v>0</v>
          </cell>
          <cell r="Q11">
            <v>0</v>
          </cell>
        </row>
        <row r="12">
          <cell r="D12">
            <v>7</v>
          </cell>
          <cell r="E12">
            <v>17</v>
          </cell>
          <cell r="F12">
            <v>5</v>
          </cell>
          <cell r="G12">
            <v>9</v>
          </cell>
          <cell r="H12">
            <v>8</v>
          </cell>
          <cell r="I12">
            <v>7</v>
          </cell>
          <cell r="J12">
            <v>50</v>
          </cell>
          <cell r="K12">
            <v>88</v>
          </cell>
          <cell r="L12">
            <v>61</v>
          </cell>
          <cell r="M12">
            <v>60</v>
          </cell>
          <cell r="N12">
            <v>61</v>
          </cell>
          <cell r="O12">
            <v>47</v>
          </cell>
          <cell r="P12">
            <v>0</v>
          </cell>
          <cell r="Q12">
            <v>0</v>
          </cell>
        </row>
        <row r="13">
          <cell r="D13">
            <v>6</v>
          </cell>
          <cell r="E13">
            <v>0</v>
          </cell>
          <cell r="F13">
            <v>5</v>
          </cell>
          <cell r="G13">
            <v>6</v>
          </cell>
          <cell r="H13">
            <v>8</v>
          </cell>
          <cell r="I13">
            <v>15</v>
          </cell>
          <cell r="J13">
            <v>190</v>
          </cell>
          <cell r="K13">
            <v>7</v>
          </cell>
          <cell r="L13">
            <v>411</v>
          </cell>
          <cell r="M13">
            <v>506</v>
          </cell>
          <cell r="N13">
            <v>524</v>
          </cell>
          <cell r="O13">
            <v>520</v>
          </cell>
          <cell r="P13">
            <v>0</v>
          </cell>
          <cell r="Q13">
            <v>0</v>
          </cell>
        </row>
        <row r="14">
          <cell r="D14">
            <v>172</v>
          </cell>
          <cell r="E14">
            <v>195</v>
          </cell>
          <cell r="F14">
            <v>218</v>
          </cell>
          <cell r="G14">
            <v>256</v>
          </cell>
          <cell r="H14">
            <v>277</v>
          </cell>
          <cell r="I14">
            <v>299</v>
          </cell>
          <cell r="J14">
            <v>667</v>
          </cell>
          <cell r="K14">
            <v>585</v>
          </cell>
          <cell r="L14">
            <v>743</v>
          </cell>
          <cell r="M14">
            <v>797</v>
          </cell>
          <cell r="N14">
            <v>909</v>
          </cell>
          <cell r="O14">
            <v>961</v>
          </cell>
          <cell r="P14">
            <v>0</v>
          </cell>
          <cell r="Q14">
            <v>0</v>
          </cell>
        </row>
        <row r="15">
          <cell r="D15">
            <v>4</v>
          </cell>
          <cell r="E15">
            <v>17</v>
          </cell>
          <cell r="F15">
            <v>16</v>
          </cell>
          <cell r="G15">
            <v>21</v>
          </cell>
          <cell r="H15">
            <v>19</v>
          </cell>
          <cell r="I15">
            <v>15</v>
          </cell>
          <cell r="J15">
            <v>26</v>
          </cell>
          <cell r="K15">
            <v>106</v>
          </cell>
          <cell r="L15">
            <v>168</v>
          </cell>
          <cell r="M15">
            <v>185</v>
          </cell>
          <cell r="N15">
            <v>179</v>
          </cell>
          <cell r="O15">
            <v>186</v>
          </cell>
          <cell r="P15">
            <v>0</v>
          </cell>
          <cell r="Q15">
            <v>0</v>
          </cell>
        </row>
        <row r="16">
          <cell r="D16">
            <v>0</v>
          </cell>
          <cell r="E16">
            <v>0</v>
          </cell>
          <cell r="F16">
            <v>146</v>
          </cell>
          <cell r="G16">
            <v>168</v>
          </cell>
          <cell r="H16">
            <v>191</v>
          </cell>
          <cell r="I16">
            <v>197</v>
          </cell>
          <cell r="J16">
            <v>0</v>
          </cell>
          <cell r="K16">
            <v>0</v>
          </cell>
          <cell r="L16">
            <v>252</v>
          </cell>
          <cell r="M16">
            <v>261</v>
          </cell>
          <cell r="N16">
            <v>273</v>
          </cell>
          <cell r="O16">
            <v>291</v>
          </cell>
          <cell r="P16">
            <v>0</v>
          </cell>
          <cell r="Q16">
            <v>0</v>
          </cell>
        </row>
        <row r="17">
          <cell r="D17">
            <v>10</v>
          </cell>
          <cell r="E17">
            <v>5</v>
          </cell>
          <cell r="F17">
            <v>6</v>
          </cell>
          <cell r="G17">
            <v>7</v>
          </cell>
          <cell r="H17">
            <v>6</v>
          </cell>
          <cell r="I17">
            <v>3</v>
          </cell>
          <cell r="J17">
            <v>76</v>
          </cell>
          <cell r="K17">
            <v>55</v>
          </cell>
          <cell r="L17">
            <v>104</v>
          </cell>
          <cell r="M17">
            <v>62</v>
          </cell>
          <cell r="N17">
            <v>91</v>
          </cell>
          <cell r="O17">
            <v>75</v>
          </cell>
          <cell r="P17">
            <v>0</v>
          </cell>
          <cell r="Q17">
            <v>0</v>
          </cell>
        </row>
        <row r="18">
          <cell r="D18">
            <v>0</v>
          </cell>
          <cell r="E18">
            <v>2</v>
          </cell>
          <cell r="F18">
            <v>0</v>
          </cell>
          <cell r="G18">
            <v>0</v>
          </cell>
          <cell r="H18">
            <v>0</v>
          </cell>
          <cell r="I18">
            <v>1</v>
          </cell>
          <cell r="J18">
            <v>2</v>
          </cell>
          <cell r="K18">
            <v>50</v>
          </cell>
          <cell r="L18">
            <v>14</v>
          </cell>
          <cell r="M18">
            <v>0</v>
          </cell>
          <cell r="N18">
            <v>41</v>
          </cell>
          <cell r="O18">
            <v>43</v>
          </cell>
          <cell r="P18">
            <v>0</v>
          </cell>
          <cell r="Q18">
            <v>0</v>
          </cell>
        </row>
        <row r="19">
          <cell r="D19">
            <v>1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56</v>
          </cell>
          <cell r="K19">
            <v>40</v>
          </cell>
          <cell r="L19">
            <v>27</v>
          </cell>
          <cell r="M19">
            <v>8</v>
          </cell>
          <cell r="N19">
            <v>7</v>
          </cell>
          <cell r="O19">
            <v>1</v>
          </cell>
          <cell r="P19">
            <v>0</v>
          </cell>
          <cell r="Q19">
            <v>0</v>
          </cell>
        </row>
        <row r="20">
          <cell r="D20">
            <v>3</v>
          </cell>
          <cell r="E20">
            <v>9</v>
          </cell>
          <cell r="F20">
            <v>5</v>
          </cell>
          <cell r="G20">
            <v>0</v>
          </cell>
          <cell r="H20">
            <v>0</v>
          </cell>
          <cell r="I20">
            <v>0</v>
          </cell>
          <cell r="J20">
            <v>49</v>
          </cell>
          <cell r="K20">
            <v>99</v>
          </cell>
          <cell r="L20">
            <v>76</v>
          </cell>
          <cell r="M20">
            <v>13</v>
          </cell>
          <cell r="N20">
            <v>28</v>
          </cell>
          <cell r="O20">
            <v>2</v>
          </cell>
          <cell r="P20">
            <v>0</v>
          </cell>
          <cell r="Q20">
            <v>0</v>
          </cell>
        </row>
        <row r="21">
          <cell r="C21" t="str">
            <v>UAU</v>
          </cell>
          <cell r="D21">
            <v>18</v>
          </cell>
          <cell r="E21">
            <v>49</v>
          </cell>
          <cell r="F21">
            <v>93</v>
          </cell>
          <cell r="G21">
            <v>77</v>
          </cell>
          <cell r="H21">
            <v>82</v>
          </cell>
          <cell r="I21">
            <v>84</v>
          </cell>
          <cell r="J21">
            <v>226</v>
          </cell>
          <cell r="K21">
            <v>253</v>
          </cell>
          <cell r="L21">
            <v>444</v>
          </cell>
          <cell r="M21">
            <v>459</v>
          </cell>
          <cell r="N21">
            <v>435</v>
          </cell>
          <cell r="O21">
            <v>453</v>
          </cell>
          <cell r="P21">
            <v>243</v>
          </cell>
          <cell r="Q21">
            <v>1347</v>
          </cell>
          <cell r="R21">
            <v>1817</v>
          </cell>
        </row>
        <row r="22">
          <cell r="D22">
            <v>11</v>
          </cell>
          <cell r="E22">
            <v>94</v>
          </cell>
          <cell r="F22">
            <v>90</v>
          </cell>
          <cell r="G22">
            <v>91</v>
          </cell>
          <cell r="H22">
            <v>106</v>
          </cell>
          <cell r="I22">
            <v>117</v>
          </cell>
          <cell r="J22">
            <v>30</v>
          </cell>
          <cell r="K22">
            <v>207</v>
          </cell>
          <cell r="L22">
            <v>168</v>
          </cell>
          <cell r="M22">
            <v>192</v>
          </cell>
          <cell r="N22">
            <v>185</v>
          </cell>
          <cell r="O22">
            <v>191</v>
          </cell>
          <cell r="P22">
            <v>0</v>
          </cell>
          <cell r="Q22">
            <v>0</v>
          </cell>
        </row>
        <row r="23">
          <cell r="D23">
            <v>3</v>
          </cell>
          <cell r="E23">
            <v>3</v>
          </cell>
          <cell r="F23">
            <v>10</v>
          </cell>
          <cell r="G23">
            <v>11</v>
          </cell>
          <cell r="H23">
            <v>9</v>
          </cell>
          <cell r="I23">
            <v>12</v>
          </cell>
          <cell r="J23">
            <v>16</v>
          </cell>
          <cell r="K23">
            <v>28</v>
          </cell>
          <cell r="L23">
            <v>61</v>
          </cell>
          <cell r="M23">
            <v>81</v>
          </cell>
          <cell r="N23">
            <v>85</v>
          </cell>
          <cell r="O23">
            <v>111</v>
          </cell>
          <cell r="P23">
            <v>0</v>
          </cell>
          <cell r="Q23">
            <v>0</v>
          </cell>
        </row>
        <row r="24">
          <cell r="D24">
            <v>2</v>
          </cell>
          <cell r="E24">
            <v>27</v>
          </cell>
          <cell r="F24">
            <v>37</v>
          </cell>
          <cell r="G24">
            <v>48</v>
          </cell>
          <cell r="H24">
            <v>68</v>
          </cell>
          <cell r="I24">
            <v>71</v>
          </cell>
          <cell r="J24">
            <v>27</v>
          </cell>
          <cell r="K24">
            <v>596</v>
          </cell>
          <cell r="L24">
            <v>893</v>
          </cell>
          <cell r="M24">
            <v>773</v>
          </cell>
          <cell r="N24">
            <v>655</v>
          </cell>
          <cell r="O24">
            <v>620</v>
          </cell>
          <cell r="P24">
            <v>0</v>
          </cell>
          <cell r="Q24">
            <v>0</v>
          </cell>
        </row>
        <row r="25">
          <cell r="D25">
            <v>0</v>
          </cell>
          <cell r="E25">
            <v>2</v>
          </cell>
          <cell r="F25">
            <v>5</v>
          </cell>
          <cell r="G25">
            <v>1</v>
          </cell>
          <cell r="H25">
            <v>1</v>
          </cell>
          <cell r="I25">
            <v>0</v>
          </cell>
          <cell r="J25">
            <v>2</v>
          </cell>
          <cell r="K25">
            <v>43</v>
          </cell>
          <cell r="L25">
            <v>53</v>
          </cell>
          <cell r="M25">
            <v>21</v>
          </cell>
          <cell r="N25">
            <v>17</v>
          </cell>
          <cell r="O25">
            <v>12</v>
          </cell>
          <cell r="P25">
            <v>0</v>
          </cell>
          <cell r="Q25">
            <v>0</v>
          </cell>
        </row>
        <row r="26">
          <cell r="C26" t="str">
            <v>UCS</v>
          </cell>
          <cell r="D26">
            <v>11</v>
          </cell>
          <cell r="E26">
            <v>23</v>
          </cell>
          <cell r="F26">
            <v>27</v>
          </cell>
          <cell r="G26">
            <v>29</v>
          </cell>
          <cell r="H26">
            <v>33</v>
          </cell>
          <cell r="I26">
            <v>44</v>
          </cell>
          <cell r="J26">
            <v>48</v>
          </cell>
          <cell r="K26">
            <v>92</v>
          </cell>
          <cell r="L26">
            <v>107</v>
          </cell>
          <cell r="M26">
            <v>114</v>
          </cell>
          <cell r="N26">
            <v>125</v>
          </cell>
          <cell r="O26">
            <v>132</v>
          </cell>
          <cell r="P26">
            <v>106</v>
          </cell>
          <cell r="Q26">
            <v>371</v>
          </cell>
          <cell r="R26">
            <v>486</v>
          </cell>
        </row>
        <row r="27">
          <cell r="D27">
            <v>37</v>
          </cell>
          <cell r="E27">
            <v>45</v>
          </cell>
          <cell r="F27">
            <v>56</v>
          </cell>
          <cell r="G27">
            <v>64</v>
          </cell>
          <cell r="H27">
            <v>78</v>
          </cell>
          <cell r="I27">
            <v>83</v>
          </cell>
          <cell r="J27">
            <v>195</v>
          </cell>
          <cell r="K27">
            <v>264</v>
          </cell>
          <cell r="L27">
            <v>289</v>
          </cell>
          <cell r="M27">
            <v>333</v>
          </cell>
          <cell r="N27">
            <v>411</v>
          </cell>
          <cell r="O27">
            <v>324</v>
          </cell>
          <cell r="P27">
            <v>0</v>
          </cell>
          <cell r="Q27">
            <v>0</v>
          </cell>
        </row>
        <row r="28">
          <cell r="D28">
            <v>0</v>
          </cell>
          <cell r="E28">
            <v>1</v>
          </cell>
          <cell r="F28">
            <v>2</v>
          </cell>
          <cell r="G28">
            <v>4</v>
          </cell>
          <cell r="H28">
            <v>0</v>
          </cell>
          <cell r="I28">
            <v>2</v>
          </cell>
          <cell r="J28">
            <v>11</v>
          </cell>
          <cell r="K28">
            <v>103</v>
          </cell>
          <cell r="L28">
            <v>37</v>
          </cell>
          <cell r="M28">
            <v>38</v>
          </cell>
          <cell r="N28">
            <v>16</v>
          </cell>
          <cell r="O28">
            <v>38</v>
          </cell>
          <cell r="P28">
            <v>0</v>
          </cell>
          <cell r="Q28">
            <v>0</v>
          </cell>
        </row>
        <row r="29">
          <cell r="D29">
            <v>6</v>
          </cell>
          <cell r="E29">
            <v>6</v>
          </cell>
          <cell r="F29">
            <v>6</v>
          </cell>
          <cell r="G29">
            <v>7</v>
          </cell>
          <cell r="H29">
            <v>6</v>
          </cell>
          <cell r="I29">
            <v>5</v>
          </cell>
          <cell r="J29">
            <v>62</v>
          </cell>
          <cell r="K29">
            <v>71</v>
          </cell>
          <cell r="L29">
            <v>89</v>
          </cell>
          <cell r="M29">
            <v>78</v>
          </cell>
          <cell r="N29">
            <v>86</v>
          </cell>
          <cell r="O29">
            <v>74</v>
          </cell>
          <cell r="P29">
            <v>0</v>
          </cell>
          <cell r="Q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2</v>
          </cell>
          <cell r="K30">
            <v>6</v>
          </cell>
          <cell r="L30">
            <v>7</v>
          </cell>
          <cell r="M30">
            <v>7</v>
          </cell>
          <cell r="N30">
            <v>8</v>
          </cell>
          <cell r="O30">
            <v>4</v>
          </cell>
          <cell r="P30">
            <v>0</v>
          </cell>
          <cell r="Q30">
            <v>0</v>
          </cell>
        </row>
        <row r="31">
          <cell r="D31">
            <v>0</v>
          </cell>
          <cell r="E31">
            <v>3</v>
          </cell>
          <cell r="F31">
            <v>12</v>
          </cell>
          <cell r="G31">
            <v>18</v>
          </cell>
          <cell r="H31">
            <v>21</v>
          </cell>
          <cell r="I31">
            <v>31</v>
          </cell>
          <cell r="J31">
            <v>1</v>
          </cell>
          <cell r="K31">
            <v>47</v>
          </cell>
          <cell r="L31">
            <v>96</v>
          </cell>
          <cell r="M31">
            <v>110</v>
          </cell>
          <cell r="N31">
            <v>153</v>
          </cell>
          <cell r="O31">
            <v>203</v>
          </cell>
          <cell r="P31">
            <v>0</v>
          </cell>
          <cell r="Q31">
            <v>0</v>
          </cell>
        </row>
        <row r="32">
          <cell r="D32">
            <v>0</v>
          </cell>
          <cell r="E32">
            <v>0</v>
          </cell>
          <cell r="F32">
            <v>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177</v>
          </cell>
          <cell r="L32">
            <v>228</v>
          </cell>
          <cell r="M32">
            <v>180</v>
          </cell>
          <cell r="N32">
            <v>17</v>
          </cell>
          <cell r="O32">
            <v>21</v>
          </cell>
          <cell r="P32">
            <v>0</v>
          </cell>
          <cell r="Q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1</v>
          </cell>
          <cell r="J33">
            <v>11</v>
          </cell>
          <cell r="K33">
            <v>13</v>
          </cell>
          <cell r="L33">
            <v>11</v>
          </cell>
          <cell r="M33">
            <v>15</v>
          </cell>
          <cell r="N33">
            <v>12</v>
          </cell>
          <cell r="O33">
            <v>18</v>
          </cell>
          <cell r="P33">
            <v>0</v>
          </cell>
          <cell r="Q33">
            <v>0</v>
          </cell>
        </row>
        <row r="34">
          <cell r="C34" t="str">
            <v>UAH</v>
          </cell>
          <cell r="D34">
            <v>56</v>
          </cell>
          <cell r="E34">
            <v>75</v>
          </cell>
          <cell r="F34">
            <v>79</v>
          </cell>
          <cell r="G34">
            <v>89</v>
          </cell>
          <cell r="H34">
            <v>91</v>
          </cell>
          <cell r="I34">
            <v>102</v>
          </cell>
          <cell r="J34">
            <v>116</v>
          </cell>
          <cell r="K34">
            <v>130</v>
          </cell>
          <cell r="L34">
            <v>136</v>
          </cell>
          <cell r="M34">
            <v>136</v>
          </cell>
          <cell r="N34">
            <v>134</v>
          </cell>
          <cell r="O34">
            <v>152</v>
          </cell>
          <cell r="P34">
            <v>282</v>
          </cell>
          <cell r="Q34">
            <v>422</v>
          </cell>
          <cell r="R34">
            <v>652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ielo.Chile"/>
      <sheetName val="WOS"/>
      <sheetName val="SCOPUS"/>
    </sheetNames>
    <sheetDataSet>
      <sheetData sheetId="0"/>
      <sheetData sheetId="1">
        <row r="38">
          <cell r="B38">
            <v>0</v>
          </cell>
        </row>
      </sheetData>
      <sheetData sheetId="2">
        <row r="38">
          <cell r="B38">
            <v>0</v>
          </cell>
          <cell r="C38">
            <v>381</v>
          </cell>
          <cell r="D38">
            <v>5865</v>
          </cell>
          <cell r="E38">
            <v>491</v>
          </cell>
          <cell r="F38">
            <v>5541</v>
          </cell>
          <cell r="G38">
            <v>503</v>
          </cell>
          <cell r="H38">
            <v>3723</v>
          </cell>
          <cell r="I38">
            <v>547</v>
          </cell>
          <cell r="J38">
            <v>3169</v>
          </cell>
          <cell r="K38">
            <v>657</v>
          </cell>
          <cell r="L38">
            <v>1580</v>
          </cell>
          <cell r="M38">
            <v>2579</v>
          </cell>
          <cell r="N38">
            <v>19878</v>
          </cell>
        </row>
        <row r="39">
          <cell r="B39" t="str">
            <v>UDP</v>
          </cell>
          <cell r="C39">
            <v>219</v>
          </cell>
          <cell r="D39">
            <v>2529</v>
          </cell>
          <cell r="E39">
            <v>322</v>
          </cell>
          <cell r="F39">
            <v>3643</v>
          </cell>
          <cell r="G39">
            <v>435</v>
          </cell>
          <cell r="H39">
            <v>2791</v>
          </cell>
          <cell r="I39">
            <v>339</v>
          </cell>
          <cell r="J39">
            <v>4697</v>
          </cell>
          <cell r="K39">
            <v>371</v>
          </cell>
          <cell r="L39">
            <v>1358</v>
          </cell>
          <cell r="M39">
            <v>1686</v>
          </cell>
          <cell r="N39">
            <v>15018</v>
          </cell>
        </row>
        <row r="40">
          <cell r="B40">
            <v>0</v>
          </cell>
          <cell r="C40">
            <v>167</v>
          </cell>
          <cell r="D40">
            <v>1966</v>
          </cell>
          <cell r="E40">
            <v>203</v>
          </cell>
          <cell r="F40">
            <v>1669</v>
          </cell>
          <cell r="G40">
            <v>215</v>
          </cell>
          <cell r="H40">
            <v>2363</v>
          </cell>
          <cell r="I40">
            <v>213</v>
          </cell>
          <cell r="J40">
            <v>2124</v>
          </cell>
          <cell r="K40">
            <v>273</v>
          </cell>
          <cell r="L40">
            <v>617</v>
          </cell>
          <cell r="M40">
            <v>1071</v>
          </cell>
          <cell r="N40">
            <v>8739</v>
          </cell>
        </row>
        <row r="41">
          <cell r="B41">
            <v>0</v>
          </cell>
          <cell r="C41">
            <v>133</v>
          </cell>
          <cell r="D41">
            <v>1506</v>
          </cell>
          <cell r="E41">
            <v>171</v>
          </cell>
          <cell r="F41">
            <v>1449</v>
          </cell>
          <cell r="G41">
            <v>203</v>
          </cell>
          <cell r="H41">
            <v>1068</v>
          </cell>
          <cell r="I41">
            <v>213</v>
          </cell>
          <cell r="J41">
            <v>992</v>
          </cell>
          <cell r="K41">
            <v>236</v>
          </cell>
          <cell r="L41">
            <v>400</v>
          </cell>
          <cell r="M41">
            <v>956</v>
          </cell>
          <cell r="N41">
            <v>5415</v>
          </cell>
        </row>
        <row r="42">
          <cell r="B42">
            <v>0</v>
          </cell>
          <cell r="C42">
            <v>101</v>
          </cell>
          <cell r="D42">
            <v>1291</v>
          </cell>
          <cell r="E42">
            <v>135</v>
          </cell>
          <cell r="F42">
            <v>968</v>
          </cell>
          <cell r="G42">
            <v>166</v>
          </cell>
          <cell r="H42">
            <v>848</v>
          </cell>
          <cell r="I42">
            <v>225</v>
          </cell>
          <cell r="J42">
            <v>1212</v>
          </cell>
          <cell r="K42">
            <v>264</v>
          </cell>
          <cell r="L42">
            <v>421</v>
          </cell>
          <cell r="M42">
            <v>891</v>
          </cell>
          <cell r="N42">
            <v>4740</v>
          </cell>
        </row>
        <row r="43">
          <cell r="B43" t="str">
            <v>UAU</v>
          </cell>
          <cell r="C43">
            <v>98</v>
          </cell>
          <cell r="D43">
            <v>581</v>
          </cell>
          <cell r="E43">
            <v>238</v>
          </cell>
          <cell r="F43">
            <v>1310</v>
          </cell>
          <cell r="G43">
            <v>383</v>
          </cell>
          <cell r="H43">
            <v>2481</v>
          </cell>
          <cell r="I43">
            <v>376</v>
          </cell>
          <cell r="J43">
            <v>4162</v>
          </cell>
          <cell r="K43">
            <v>413</v>
          </cell>
          <cell r="L43">
            <v>814</v>
          </cell>
          <cell r="M43">
            <v>1508</v>
          </cell>
          <cell r="N43">
            <v>9348</v>
          </cell>
        </row>
        <row r="44">
          <cell r="B44" t="str">
            <v>UAH</v>
          </cell>
          <cell r="C44">
            <v>75</v>
          </cell>
          <cell r="D44">
            <v>214</v>
          </cell>
          <cell r="E44">
            <v>78</v>
          </cell>
          <cell r="F44">
            <v>227</v>
          </cell>
          <cell r="G44">
            <v>74</v>
          </cell>
          <cell r="H44">
            <v>175</v>
          </cell>
          <cell r="I44">
            <v>99</v>
          </cell>
          <cell r="J44">
            <v>103</v>
          </cell>
          <cell r="K44">
            <v>122</v>
          </cell>
          <cell r="L44">
            <v>88</v>
          </cell>
          <cell r="M44">
            <v>448</v>
          </cell>
          <cell r="N44">
            <v>807</v>
          </cell>
        </row>
        <row r="45">
          <cell r="B45">
            <v>0</v>
          </cell>
          <cell r="C45">
            <v>50</v>
          </cell>
          <cell r="D45">
            <v>1187</v>
          </cell>
          <cell r="E45">
            <v>72</v>
          </cell>
          <cell r="F45">
            <v>549</v>
          </cell>
          <cell r="G45">
            <v>112</v>
          </cell>
          <cell r="H45">
            <v>421</v>
          </cell>
          <cell r="I45">
            <v>98</v>
          </cell>
          <cell r="J45">
            <v>275</v>
          </cell>
          <cell r="K45">
            <v>117</v>
          </cell>
          <cell r="L45">
            <v>175</v>
          </cell>
          <cell r="M45">
            <v>449</v>
          </cell>
          <cell r="N45">
            <v>2607</v>
          </cell>
        </row>
        <row r="46">
          <cell r="B46" t="str">
            <v>UFT</v>
          </cell>
          <cell r="C46">
            <v>49</v>
          </cell>
          <cell r="D46">
            <v>302</v>
          </cell>
          <cell r="E46">
            <v>58</v>
          </cell>
          <cell r="F46">
            <v>369</v>
          </cell>
          <cell r="G46">
            <v>94</v>
          </cell>
          <cell r="H46">
            <v>361</v>
          </cell>
          <cell r="I46">
            <v>52</v>
          </cell>
          <cell r="J46">
            <v>103</v>
          </cell>
          <cell r="K46">
            <v>66</v>
          </cell>
          <cell r="L46">
            <v>34</v>
          </cell>
          <cell r="M46">
            <v>319</v>
          </cell>
          <cell r="N46">
            <v>1169</v>
          </cell>
        </row>
        <row r="47">
          <cell r="B47">
            <v>0</v>
          </cell>
          <cell r="C47">
            <v>45</v>
          </cell>
          <cell r="D47">
            <v>226</v>
          </cell>
          <cell r="E47">
            <v>62</v>
          </cell>
          <cell r="F47">
            <v>515</v>
          </cell>
          <cell r="G47">
            <v>78</v>
          </cell>
          <cell r="H47">
            <v>451</v>
          </cell>
          <cell r="I47">
            <v>78</v>
          </cell>
          <cell r="J47">
            <v>269</v>
          </cell>
          <cell r="K47">
            <v>94</v>
          </cell>
          <cell r="L47">
            <v>178</v>
          </cell>
          <cell r="M47">
            <v>357</v>
          </cell>
          <cell r="N47">
            <v>1639</v>
          </cell>
        </row>
        <row r="48">
          <cell r="B48">
            <v>0</v>
          </cell>
          <cell r="C48">
            <v>34</v>
          </cell>
          <cell r="D48">
            <v>259</v>
          </cell>
          <cell r="E48">
            <v>30</v>
          </cell>
          <cell r="F48">
            <v>129</v>
          </cell>
          <cell r="G48">
            <v>71</v>
          </cell>
          <cell r="H48">
            <v>219</v>
          </cell>
          <cell r="I48">
            <v>97</v>
          </cell>
          <cell r="J48">
            <v>162</v>
          </cell>
          <cell r="K48">
            <v>57</v>
          </cell>
          <cell r="L48">
            <v>86</v>
          </cell>
          <cell r="M48">
            <v>289</v>
          </cell>
          <cell r="N48">
            <v>855</v>
          </cell>
        </row>
        <row r="49">
          <cell r="B49">
            <v>0</v>
          </cell>
          <cell r="C49">
            <v>33</v>
          </cell>
          <cell r="D49">
            <v>370</v>
          </cell>
          <cell r="E49">
            <v>81</v>
          </cell>
          <cell r="F49">
            <v>620</v>
          </cell>
          <cell r="G49">
            <v>208</v>
          </cell>
          <cell r="H49">
            <v>774</v>
          </cell>
          <cell r="I49">
            <v>216</v>
          </cell>
          <cell r="J49">
            <v>540</v>
          </cell>
          <cell r="K49">
            <v>174</v>
          </cell>
          <cell r="L49">
            <v>181</v>
          </cell>
          <cell r="M49">
            <v>712</v>
          </cell>
          <cell r="N49">
            <v>2485</v>
          </cell>
        </row>
        <row r="50">
          <cell r="B50" t="str">
            <v>UCS</v>
          </cell>
          <cell r="C50">
            <v>23</v>
          </cell>
          <cell r="D50">
            <v>47</v>
          </cell>
          <cell r="E50">
            <v>13</v>
          </cell>
          <cell r="F50">
            <v>26</v>
          </cell>
          <cell r="G50">
            <v>13</v>
          </cell>
          <cell r="H50">
            <v>20</v>
          </cell>
          <cell r="I50">
            <v>12</v>
          </cell>
          <cell r="J50">
            <v>7</v>
          </cell>
          <cell r="K50">
            <v>11</v>
          </cell>
          <cell r="L50">
            <v>1</v>
          </cell>
          <cell r="M50">
            <v>72</v>
          </cell>
          <cell r="N50">
            <v>101</v>
          </cell>
        </row>
        <row r="51">
          <cell r="B51" t="str">
            <v>AHC</v>
          </cell>
          <cell r="C51">
            <v>16</v>
          </cell>
          <cell r="D51">
            <v>43</v>
          </cell>
          <cell r="E51">
            <v>6</v>
          </cell>
          <cell r="F51">
            <v>10</v>
          </cell>
          <cell r="G51">
            <v>14</v>
          </cell>
          <cell r="H51">
            <v>26</v>
          </cell>
          <cell r="I51">
            <v>29</v>
          </cell>
          <cell r="J51">
            <v>16</v>
          </cell>
          <cell r="K51">
            <v>20</v>
          </cell>
          <cell r="L51">
            <v>5</v>
          </cell>
          <cell r="M51">
            <v>85</v>
          </cell>
          <cell r="N51">
            <v>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ielo.Chile"/>
      <sheetName val="WOS"/>
      <sheetName val="SCOPUS"/>
    </sheetNames>
    <sheetDataSet>
      <sheetData sheetId="0" refreshError="1"/>
      <sheetData sheetId="1" refreshError="1">
        <row r="36">
          <cell r="B36" t="str">
            <v>UAB</v>
          </cell>
          <cell r="C36">
            <v>288</v>
          </cell>
          <cell r="D36">
            <v>3533</v>
          </cell>
          <cell r="E36">
            <v>323</v>
          </cell>
          <cell r="F36">
            <v>3718</v>
          </cell>
          <cell r="G36">
            <v>418</v>
          </cell>
          <cell r="H36">
            <v>3446</v>
          </cell>
          <cell r="I36">
            <v>458</v>
          </cell>
          <cell r="J36">
            <v>2428</v>
          </cell>
          <cell r="K36">
            <v>474</v>
          </cell>
          <cell r="L36">
            <v>1127</v>
          </cell>
          <cell r="M36">
            <v>1961</v>
          </cell>
          <cell r="N36">
            <v>14252</v>
          </cell>
        </row>
        <row r="37">
          <cell r="B37" t="str">
            <v>UAU</v>
          </cell>
          <cell r="C37">
            <v>24</v>
          </cell>
          <cell r="D37">
            <v>96</v>
          </cell>
          <cell r="E37">
            <v>53</v>
          </cell>
          <cell r="F37">
            <v>258</v>
          </cell>
          <cell r="G37">
            <v>163</v>
          </cell>
          <cell r="H37">
            <v>563</v>
          </cell>
          <cell r="I37">
            <v>330</v>
          </cell>
          <cell r="J37">
            <v>1143</v>
          </cell>
          <cell r="K37">
            <v>313</v>
          </cell>
          <cell r="L37">
            <v>591</v>
          </cell>
          <cell r="M37">
            <v>883</v>
          </cell>
          <cell r="N37">
            <v>2651</v>
          </cell>
        </row>
        <row r="38">
          <cell r="B38" t="str">
            <v>UDP</v>
          </cell>
          <cell r="C38">
            <v>181</v>
          </cell>
          <cell r="D38">
            <v>1084</v>
          </cell>
          <cell r="E38">
            <v>179</v>
          </cell>
          <cell r="F38">
            <v>907</v>
          </cell>
          <cell r="G38">
            <v>241</v>
          </cell>
          <cell r="H38">
            <v>1648</v>
          </cell>
          <cell r="I38">
            <v>325</v>
          </cell>
          <cell r="J38">
            <v>2429</v>
          </cell>
          <cell r="K38">
            <v>297</v>
          </cell>
          <cell r="L38">
            <v>1089</v>
          </cell>
          <cell r="M38">
            <v>1223</v>
          </cell>
          <cell r="N38">
            <v>7157</v>
          </cell>
        </row>
        <row r="39">
          <cell r="B39" t="str">
            <v>UDD</v>
          </cell>
          <cell r="C39">
            <v>92</v>
          </cell>
          <cell r="D39">
            <v>750</v>
          </cell>
          <cell r="E39">
            <v>109</v>
          </cell>
          <cell r="F39">
            <v>1020</v>
          </cell>
          <cell r="G39">
            <v>154</v>
          </cell>
          <cell r="H39">
            <v>771</v>
          </cell>
          <cell r="I39">
            <v>196</v>
          </cell>
          <cell r="J39">
            <v>1807</v>
          </cell>
          <cell r="K39">
            <v>201</v>
          </cell>
          <cell r="L39">
            <v>676</v>
          </cell>
          <cell r="M39">
            <v>752</v>
          </cell>
          <cell r="N39">
            <v>5024</v>
          </cell>
        </row>
        <row r="40">
          <cell r="B40" t="str">
            <v>UAN</v>
          </cell>
          <cell r="C40">
            <v>101</v>
          </cell>
          <cell r="D40">
            <v>797</v>
          </cell>
          <cell r="E40">
            <v>82</v>
          </cell>
          <cell r="F40">
            <v>689</v>
          </cell>
          <cell r="G40">
            <v>110</v>
          </cell>
          <cell r="H40">
            <v>835</v>
          </cell>
          <cell r="I40">
            <v>177</v>
          </cell>
          <cell r="J40">
            <v>450</v>
          </cell>
          <cell r="K40">
            <v>173</v>
          </cell>
          <cell r="L40">
            <v>334</v>
          </cell>
          <cell r="M40">
            <v>643</v>
          </cell>
          <cell r="N40">
            <v>3105</v>
          </cell>
        </row>
        <row r="41">
          <cell r="B41" t="str">
            <v>UAI</v>
          </cell>
          <cell r="C41">
            <v>78</v>
          </cell>
          <cell r="D41">
            <v>614</v>
          </cell>
          <cell r="E41">
            <v>76</v>
          </cell>
          <cell r="F41">
            <v>735</v>
          </cell>
          <cell r="G41">
            <v>96</v>
          </cell>
          <cell r="H41">
            <v>464</v>
          </cell>
          <cell r="I41">
            <v>137</v>
          </cell>
          <cell r="J41">
            <v>394</v>
          </cell>
          <cell r="K41">
            <v>180</v>
          </cell>
          <cell r="L41">
            <v>357</v>
          </cell>
          <cell r="M41">
            <v>567</v>
          </cell>
          <cell r="N41">
            <v>2564</v>
          </cell>
        </row>
        <row r="42">
          <cell r="B42" t="str">
            <v>USS</v>
          </cell>
          <cell r="C42">
            <v>14</v>
          </cell>
          <cell r="D42">
            <v>97</v>
          </cell>
          <cell r="E42">
            <v>20</v>
          </cell>
          <cell r="F42">
            <v>181</v>
          </cell>
          <cell r="G42">
            <v>39</v>
          </cell>
          <cell r="H42">
            <v>228</v>
          </cell>
          <cell r="I42">
            <v>118</v>
          </cell>
          <cell r="J42">
            <v>320</v>
          </cell>
          <cell r="K42">
            <v>152</v>
          </cell>
          <cell r="L42">
            <v>180</v>
          </cell>
          <cell r="M42">
            <v>343</v>
          </cell>
          <cell r="N42">
            <v>1006</v>
          </cell>
        </row>
        <row r="43">
          <cell r="B43" t="str">
            <v>UST</v>
          </cell>
          <cell r="C43">
            <v>28</v>
          </cell>
          <cell r="D43">
            <v>192</v>
          </cell>
          <cell r="E43">
            <v>35</v>
          </cell>
          <cell r="F43">
            <v>787</v>
          </cell>
          <cell r="G43">
            <v>50</v>
          </cell>
          <cell r="H43">
            <v>313</v>
          </cell>
          <cell r="I43">
            <v>86</v>
          </cell>
          <cell r="J43">
            <v>149</v>
          </cell>
          <cell r="K43">
            <v>91</v>
          </cell>
          <cell r="L43">
            <v>86</v>
          </cell>
          <cell r="M43">
            <v>290</v>
          </cell>
          <cell r="N43">
            <v>1527</v>
          </cell>
        </row>
        <row r="44">
          <cell r="B44" t="str">
            <v>UMA</v>
          </cell>
          <cell r="C44">
            <v>21</v>
          </cell>
          <cell r="D44">
            <v>60</v>
          </cell>
          <cell r="E44">
            <v>29</v>
          </cell>
          <cell r="F44">
            <v>145</v>
          </cell>
          <cell r="G44">
            <v>35</v>
          </cell>
          <cell r="H44">
            <v>98</v>
          </cell>
          <cell r="I44">
            <v>58</v>
          </cell>
          <cell r="J44">
            <v>123</v>
          </cell>
          <cell r="K44">
            <v>57</v>
          </cell>
          <cell r="L44">
            <v>103</v>
          </cell>
          <cell r="M44">
            <v>200</v>
          </cell>
          <cell r="N44">
            <v>529</v>
          </cell>
        </row>
        <row r="45">
          <cell r="B45" t="str">
            <v>UFT</v>
          </cell>
          <cell r="C45">
            <v>7</v>
          </cell>
          <cell r="D45">
            <v>59</v>
          </cell>
          <cell r="E45">
            <v>14</v>
          </cell>
          <cell r="F45">
            <v>105</v>
          </cell>
          <cell r="G45">
            <v>31</v>
          </cell>
          <cell r="H45">
            <v>131</v>
          </cell>
          <cell r="I45">
            <v>41</v>
          </cell>
          <cell r="J45">
            <v>98</v>
          </cell>
          <cell r="K45">
            <v>43</v>
          </cell>
          <cell r="L45">
            <v>38</v>
          </cell>
          <cell r="M45">
            <v>136</v>
          </cell>
          <cell r="N45">
            <v>431</v>
          </cell>
        </row>
        <row r="46">
          <cell r="B46">
            <v>0</v>
          </cell>
          <cell r="C46">
            <v>3</v>
          </cell>
          <cell r="D46">
            <v>30</v>
          </cell>
          <cell r="E46">
            <v>8</v>
          </cell>
          <cell r="F46">
            <v>36</v>
          </cell>
          <cell r="G46">
            <v>23</v>
          </cell>
          <cell r="H46">
            <v>144</v>
          </cell>
          <cell r="I46">
            <v>38</v>
          </cell>
          <cell r="J46">
            <v>92</v>
          </cell>
          <cell r="K46">
            <v>58</v>
          </cell>
          <cell r="L46">
            <v>26</v>
          </cell>
          <cell r="M46">
            <v>130</v>
          </cell>
          <cell r="N46">
            <v>328</v>
          </cell>
        </row>
        <row r="47">
          <cell r="B47" t="str">
            <v>UAH</v>
          </cell>
          <cell r="C47">
            <v>28</v>
          </cell>
          <cell r="D47">
            <v>43</v>
          </cell>
          <cell r="E47">
            <v>24</v>
          </cell>
          <cell r="F47">
            <v>34</v>
          </cell>
          <cell r="G47">
            <v>57</v>
          </cell>
          <cell r="H47">
            <v>41</v>
          </cell>
          <cell r="I47">
            <v>35</v>
          </cell>
          <cell r="J47">
            <v>25</v>
          </cell>
          <cell r="K47">
            <v>55</v>
          </cell>
          <cell r="L47">
            <v>21</v>
          </cell>
          <cell r="M47">
            <v>199</v>
          </cell>
          <cell r="N47">
            <v>164</v>
          </cell>
        </row>
        <row r="48">
          <cell r="B48">
            <v>0</v>
          </cell>
          <cell r="C48">
            <v>18</v>
          </cell>
          <cell r="D48">
            <v>93</v>
          </cell>
          <cell r="E48">
            <v>16</v>
          </cell>
          <cell r="F48">
            <v>69</v>
          </cell>
          <cell r="G48">
            <v>17</v>
          </cell>
          <cell r="H48">
            <v>38</v>
          </cell>
          <cell r="I48">
            <v>28</v>
          </cell>
          <cell r="J48">
            <v>74</v>
          </cell>
          <cell r="K48">
            <v>44</v>
          </cell>
          <cell r="L48">
            <v>42</v>
          </cell>
          <cell r="M48">
            <v>123</v>
          </cell>
          <cell r="N48">
            <v>316</v>
          </cell>
        </row>
        <row r="49">
          <cell r="B49" t="str">
            <v>AHC</v>
          </cell>
          <cell r="C49">
            <v>4</v>
          </cell>
          <cell r="D49">
            <v>97</v>
          </cell>
          <cell r="E49">
            <v>5</v>
          </cell>
          <cell r="F49">
            <v>8</v>
          </cell>
          <cell r="G49">
            <v>6</v>
          </cell>
          <cell r="H49">
            <v>3</v>
          </cell>
          <cell r="I49">
            <v>7</v>
          </cell>
          <cell r="J49">
            <v>11</v>
          </cell>
          <cell r="K49">
            <v>8</v>
          </cell>
          <cell r="L49">
            <v>3</v>
          </cell>
          <cell r="M49">
            <v>30</v>
          </cell>
          <cell r="N49">
            <v>122</v>
          </cell>
        </row>
        <row r="50">
          <cell r="B50" t="str">
            <v>UVM</v>
          </cell>
          <cell r="C50">
            <v>2</v>
          </cell>
          <cell r="D50">
            <v>3</v>
          </cell>
          <cell r="E50">
            <v>6</v>
          </cell>
          <cell r="F50">
            <v>11</v>
          </cell>
          <cell r="G50">
            <v>4</v>
          </cell>
          <cell r="H50">
            <v>7</v>
          </cell>
          <cell r="I50">
            <v>7</v>
          </cell>
          <cell r="J50">
            <v>0</v>
          </cell>
          <cell r="K50">
            <v>5</v>
          </cell>
          <cell r="L50">
            <v>1</v>
          </cell>
          <cell r="M50">
            <v>24</v>
          </cell>
          <cell r="N50">
            <v>22</v>
          </cell>
        </row>
        <row r="51">
          <cell r="B51">
            <v>0</v>
          </cell>
          <cell r="C51">
            <v>1</v>
          </cell>
          <cell r="D51">
            <v>6</v>
          </cell>
          <cell r="E51">
            <v>3</v>
          </cell>
          <cell r="F51">
            <v>4</v>
          </cell>
          <cell r="G51">
            <v>2</v>
          </cell>
          <cell r="H51">
            <v>12</v>
          </cell>
          <cell r="I51">
            <v>7</v>
          </cell>
          <cell r="J51">
            <v>23</v>
          </cell>
          <cell r="K51">
            <v>3</v>
          </cell>
          <cell r="L51">
            <v>2</v>
          </cell>
          <cell r="M51">
            <v>16</v>
          </cell>
          <cell r="N51">
            <v>47</v>
          </cell>
        </row>
        <row r="52">
          <cell r="B52" t="str">
            <v>UCS</v>
          </cell>
          <cell r="C52">
            <v>5</v>
          </cell>
          <cell r="D52">
            <v>4</v>
          </cell>
          <cell r="E52">
            <v>3</v>
          </cell>
          <cell r="F52">
            <v>7</v>
          </cell>
          <cell r="G52">
            <v>14</v>
          </cell>
          <cell r="H52">
            <v>16</v>
          </cell>
          <cell r="I52">
            <v>5</v>
          </cell>
          <cell r="J52">
            <v>1</v>
          </cell>
          <cell r="K52">
            <v>6</v>
          </cell>
          <cell r="L52">
            <v>4</v>
          </cell>
          <cell r="M52">
            <v>33</v>
          </cell>
          <cell r="N52">
            <v>32</v>
          </cell>
        </row>
        <row r="53">
          <cell r="B53" t="e">
            <v>#N/A</v>
          </cell>
          <cell r="C53">
            <v>2</v>
          </cell>
          <cell r="D53">
            <v>12</v>
          </cell>
          <cell r="E53">
            <v>3</v>
          </cell>
          <cell r="F53">
            <v>4</v>
          </cell>
          <cell r="G53">
            <v>1</v>
          </cell>
          <cell r="H53">
            <v>0</v>
          </cell>
          <cell r="I53">
            <v>4</v>
          </cell>
          <cell r="J53">
            <v>2</v>
          </cell>
          <cell r="K53">
            <v>6</v>
          </cell>
          <cell r="L53">
            <v>3</v>
          </cell>
          <cell r="M53">
            <v>16</v>
          </cell>
          <cell r="N53">
            <v>21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3</v>
          </cell>
          <cell r="F54">
            <v>43</v>
          </cell>
          <cell r="G54">
            <v>4</v>
          </cell>
          <cell r="H54">
            <v>2</v>
          </cell>
          <cell r="I54">
            <v>3</v>
          </cell>
          <cell r="J54">
            <v>0</v>
          </cell>
          <cell r="K54">
            <v>2</v>
          </cell>
          <cell r="L54">
            <v>0</v>
          </cell>
          <cell r="M54">
            <v>12</v>
          </cell>
          <cell r="N54">
            <v>45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1</v>
          </cell>
          <cell r="G55">
            <v>3</v>
          </cell>
          <cell r="H55">
            <v>19</v>
          </cell>
          <cell r="I55">
            <v>2</v>
          </cell>
          <cell r="J55">
            <v>0</v>
          </cell>
          <cell r="K55">
            <v>1</v>
          </cell>
          <cell r="L55">
            <v>0</v>
          </cell>
          <cell r="M55">
            <v>6</v>
          </cell>
          <cell r="N55">
            <v>20</v>
          </cell>
        </row>
        <row r="56">
          <cell r="B56" t="e">
            <v>#N/A</v>
          </cell>
          <cell r="C56">
            <v>1</v>
          </cell>
          <cell r="D56">
            <v>0</v>
          </cell>
          <cell r="E56">
            <v>1</v>
          </cell>
          <cell r="F56">
            <v>0</v>
          </cell>
          <cell r="G56">
            <v>1</v>
          </cell>
          <cell r="H56">
            <v>0</v>
          </cell>
          <cell r="I56">
            <v>2</v>
          </cell>
          <cell r="J56">
            <v>1</v>
          </cell>
          <cell r="K56">
            <v>0</v>
          </cell>
          <cell r="L56">
            <v>0</v>
          </cell>
          <cell r="M56">
            <v>5</v>
          </cell>
          <cell r="N56">
            <v>1</v>
          </cell>
        </row>
        <row r="57">
          <cell r="B57" t="e">
            <v>#N/A</v>
          </cell>
          <cell r="C57">
            <v>2</v>
          </cell>
          <cell r="D57">
            <v>35</v>
          </cell>
          <cell r="E57">
            <v>3</v>
          </cell>
          <cell r="F57">
            <v>31</v>
          </cell>
          <cell r="G57">
            <v>3</v>
          </cell>
          <cell r="H57">
            <v>2</v>
          </cell>
          <cell r="I57">
            <v>1</v>
          </cell>
          <cell r="J57">
            <v>1</v>
          </cell>
          <cell r="K57">
            <v>2</v>
          </cell>
          <cell r="L57">
            <v>0</v>
          </cell>
          <cell r="M57">
            <v>11</v>
          </cell>
          <cell r="N57">
            <v>69</v>
          </cell>
        </row>
        <row r="58">
          <cell r="B58">
            <v>0</v>
          </cell>
          <cell r="C58">
            <v>3</v>
          </cell>
          <cell r="D58">
            <v>12</v>
          </cell>
          <cell r="E58">
            <v>5</v>
          </cell>
          <cell r="F58">
            <v>24</v>
          </cell>
          <cell r="G58">
            <v>2</v>
          </cell>
          <cell r="H58">
            <v>6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12</v>
          </cell>
          <cell r="N58">
            <v>42</v>
          </cell>
        </row>
        <row r="59">
          <cell r="B59" t="e">
            <v>#N/A</v>
          </cell>
          <cell r="C59">
            <v>1</v>
          </cell>
          <cell r="D59">
            <v>92</v>
          </cell>
          <cell r="E59">
            <v>2</v>
          </cell>
          <cell r="F59">
            <v>3</v>
          </cell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6</v>
          </cell>
          <cell r="L59">
            <v>6</v>
          </cell>
          <cell r="M59">
            <v>11</v>
          </cell>
          <cell r="N59">
            <v>101</v>
          </cell>
        </row>
        <row r="60">
          <cell r="B60" t="e">
            <v>#N/A</v>
          </cell>
          <cell r="C60">
            <v>2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1</v>
          </cell>
          <cell r="J60">
            <v>1</v>
          </cell>
          <cell r="K60">
            <v>1</v>
          </cell>
          <cell r="L60">
            <v>0</v>
          </cell>
          <cell r="M60">
            <v>4</v>
          </cell>
          <cell r="N60">
            <v>1</v>
          </cell>
        </row>
        <row r="61">
          <cell r="B61" t="e">
            <v>#N/A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3</v>
          </cell>
          <cell r="L61">
            <v>0</v>
          </cell>
          <cell r="M61">
            <v>3</v>
          </cell>
          <cell r="N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2</v>
          </cell>
          <cell r="L62">
            <v>0</v>
          </cell>
          <cell r="M62">
            <v>2</v>
          </cell>
          <cell r="N62">
            <v>0</v>
          </cell>
        </row>
        <row r="63">
          <cell r="B63" t="e">
            <v>#N/A</v>
          </cell>
          <cell r="C63">
            <v>0</v>
          </cell>
          <cell r="D63">
            <v>0</v>
          </cell>
          <cell r="E63">
            <v>1</v>
          </cell>
          <cell r="F63">
            <v>0</v>
          </cell>
          <cell r="G63">
            <v>1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</v>
          </cell>
          <cell r="N63">
            <v>0</v>
          </cell>
        </row>
        <row r="64">
          <cell r="B64" t="e">
            <v>#N/A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 t="e">
            <v>#N/A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</v>
          </cell>
          <cell r="L65">
            <v>0</v>
          </cell>
          <cell r="M65">
            <v>1</v>
          </cell>
          <cell r="N65">
            <v>0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ECYT"/>
      <sheetName val="FONDAP"/>
      <sheetName val="Astronomía"/>
      <sheetName val="FONDEF"/>
      <sheetName val="FONIS"/>
      <sheetName val="PCI(PIC)"/>
      <sheetName val="PIA"/>
      <sheetName val="Publicaciones SciELO"/>
      <sheetName val="Publicaciones WOS"/>
      <sheetName val="ICM 2017"/>
    </sheetNames>
    <sheetDataSet>
      <sheetData sheetId="0">
        <row r="6">
          <cell r="B6" t="str">
            <v>PUC</v>
          </cell>
          <cell r="C6">
            <v>274</v>
          </cell>
          <cell r="D6">
            <v>95</v>
          </cell>
          <cell r="E6">
            <v>369</v>
          </cell>
          <cell r="F6">
            <v>119</v>
          </cell>
          <cell r="G6">
            <v>45</v>
          </cell>
          <cell r="H6">
            <v>164</v>
          </cell>
          <cell r="I6">
            <v>67</v>
          </cell>
          <cell r="J6">
            <v>47</v>
          </cell>
          <cell r="K6">
            <v>114</v>
          </cell>
          <cell r="L6">
            <v>647</v>
          </cell>
        </row>
        <row r="7">
          <cell r="B7" t="str">
            <v>UCV</v>
          </cell>
          <cell r="C7">
            <v>67</v>
          </cell>
          <cell r="D7">
            <v>25</v>
          </cell>
          <cell r="E7">
            <v>92</v>
          </cell>
          <cell r="F7">
            <v>25</v>
          </cell>
          <cell r="G7">
            <v>18</v>
          </cell>
          <cell r="H7">
            <v>43</v>
          </cell>
          <cell r="I7">
            <v>25</v>
          </cell>
          <cell r="J7">
            <v>15</v>
          </cell>
          <cell r="K7">
            <v>40</v>
          </cell>
          <cell r="L7">
            <v>175</v>
          </cell>
        </row>
        <row r="8">
          <cell r="B8" t="str">
            <v>AHC</v>
          </cell>
          <cell r="C8">
            <v>3</v>
          </cell>
          <cell r="D8">
            <v>2</v>
          </cell>
          <cell r="E8">
            <v>5</v>
          </cell>
          <cell r="F8">
            <v>3</v>
          </cell>
          <cell r="G8">
            <v>0</v>
          </cell>
          <cell r="H8">
            <v>3</v>
          </cell>
          <cell r="I8">
            <v>2</v>
          </cell>
          <cell r="J8">
            <v>3</v>
          </cell>
          <cell r="K8">
            <v>5</v>
          </cell>
          <cell r="L8">
            <v>13</v>
          </cell>
        </row>
        <row r="9">
          <cell r="B9" t="str">
            <v>UAI</v>
          </cell>
          <cell r="C9">
            <v>17</v>
          </cell>
          <cell r="D9">
            <v>16</v>
          </cell>
          <cell r="E9">
            <v>33</v>
          </cell>
          <cell r="F9">
            <v>6</v>
          </cell>
          <cell r="G9">
            <v>7</v>
          </cell>
          <cell r="H9">
            <v>13</v>
          </cell>
          <cell r="I9">
            <v>16</v>
          </cell>
          <cell r="J9">
            <v>10</v>
          </cell>
          <cell r="K9">
            <v>26</v>
          </cell>
          <cell r="L9">
            <v>72</v>
          </cell>
        </row>
        <row r="10">
          <cell r="B10" t="str">
            <v>UAH</v>
          </cell>
          <cell r="C10">
            <v>14</v>
          </cell>
          <cell r="D10">
            <v>10</v>
          </cell>
          <cell r="E10">
            <v>24</v>
          </cell>
          <cell r="F10">
            <v>8</v>
          </cell>
          <cell r="G10">
            <v>2</v>
          </cell>
          <cell r="H10">
            <v>10</v>
          </cell>
          <cell r="I10">
            <v>7</v>
          </cell>
          <cell r="J10">
            <v>9</v>
          </cell>
          <cell r="K10">
            <v>16</v>
          </cell>
          <cell r="L10">
            <v>50</v>
          </cell>
        </row>
        <row r="11">
          <cell r="B11" t="str">
            <v>UAB</v>
          </cell>
          <cell r="C11">
            <v>45</v>
          </cell>
          <cell r="D11">
            <v>22</v>
          </cell>
          <cell r="E11">
            <v>67</v>
          </cell>
          <cell r="F11">
            <v>22</v>
          </cell>
          <cell r="G11">
            <v>8</v>
          </cell>
          <cell r="H11">
            <v>30</v>
          </cell>
          <cell r="I11">
            <v>24</v>
          </cell>
          <cell r="J11">
            <v>9</v>
          </cell>
          <cell r="K11">
            <v>33</v>
          </cell>
          <cell r="L11">
            <v>130</v>
          </cell>
        </row>
        <row r="12">
          <cell r="B12" t="str">
            <v>UAP</v>
          </cell>
          <cell r="C12">
            <v>3</v>
          </cell>
          <cell r="D12">
            <v>2</v>
          </cell>
          <cell r="E12">
            <v>5</v>
          </cell>
          <cell r="F12">
            <v>5</v>
          </cell>
          <cell r="G12">
            <v>0</v>
          </cell>
          <cell r="H12">
            <v>5</v>
          </cell>
          <cell r="I12">
            <v>0</v>
          </cell>
          <cell r="J12">
            <v>2</v>
          </cell>
          <cell r="K12">
            <v>2</v>
          </cell>
          <cell r="L12">
            <v>12</v>
          </cell>
        </row>
        <row r="13">
          <cell r="B13" t="str">
            <v>AUS</v>
          </cell>
          <cell r="C13">
            <v>57</v>
          </cell>
          <cell r="D13">
            <v>22</v>
          </cell>
          <cell r="E13">
            <v>79</v>
          </cell>
          <cell r="F13">
            <v>21</v>
          </cell>
          <cell r="G13">
            <v>16</v>
          </cell>
          <cell r="H13">
            <v>37</v>
          </cell>
          <cell r="I13">
            <v>21</v>
          </cell>
          <cell r="J13">
            <v>12</v>
          </cell>
          <cell r="K13">
            <v>33</v>
          </cell>
          <cell r="L13">
            <v>149</v>
          </cell>
        </row>
        <row r="14">
          <cell r="B14" t="str">
            <v>UAU</v>
          </cell>
          <cell r="C14">
            <v>6</v>
          </cell>
          <cell r="D14">
            <v>4</v>
          </cell>
          <cell r="E14">
            <v>10</v>
          </cell>
          <cell r="F14">
            <v>2</v>
          </cell>
          <cell r="G14">
            <v>1</v>
          </cell>
          <cell r="H14">
            <v>3</v>
          </cell>
          <cell r="I14">
            <v>22</v>
          </cell>
          <cell r="J14">
            <v>8</v>
          </cell>
          <cell r="K14">
            <v>30</v>
          </cell>
          <cell r="L14">
            <v>43</v>
          </cell>
        </row>
        <row r="15">
          <cell r="B15" t="str">
            <v>UBO</v>
          </cell>
          <cell r="C15">
            <v>1</v>
          </cell>
          <cell r="D15">
            <v>1</v>
          </cell>
          <cell r="E15">
            <v>2</v>
          </cell>
          <cell r="F15">
            <v>0</v>
          </cell>
          <cell r="G15">
            <v>0</v>
          </cell>
          <cell r="H15">
            <v>0</v>
          </cell>
          <cell r="I15">
            <v>9</v>
          </cell>
          <cell r="J15">
            <v>6</v>
          </cell>
          <cell r="K15">
            <v>15</v>
          </cell>
          <cell r="L15">
            <v>17</v>
          </cell>
        </row>
        <row r="16">
          <cell r="B16" t="str">
            <v>UCS</v>
          </cell>
          <cell r="C16">
            <v>1</v>
          </cell>
          <cell r="D16">
            <v>1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2</v>
          </cell>
          <cell r="J16">
            <v>3</v>
          </cell>
          <cell r="K16">
            <v>5</v>
          </cell>
          <cell r="L16">
            <v>7</v>
          </cell>
        </row>
        <row r="17">
          <cell r="B17" t="str">
            <v>USC</v>
          </cell>
          <cell r="C17">
            <v>4</v>
          </cell>
          <cell r="D17">
            <v>2</v>
          </cell>
          <cell r="E17">
            <v>6</v>
          </cell>
          <cell r="F17">
            <v>3</v>
          </cell>
          <cell r="G17">
            <v>1</v>
          </cell>
          <cell r="H17">
            <v>4</v>
          </cell>
          <cell r="I17">
            <v>9</v>
          </cell>
          <cell r="J17">
            <v>3</v>
          </cell>
          <cell r="K17">
            <v>12</v>
          </cell>
          <cell r="L17">
            <v>22</v>
          </cell>
        </row>
        <row r="18">
          <cell r="B18" t="str">
            <v>UCT</v>
          </cell>
          <cell r="C18">
            <v>7</v>
          </cell>
          <cell r="D18">
            <v>5</v>
          </cell>
          <cell r="E18">
            <v>12</v>
          </cell>
          <cell r="F18">
            <v>0</v>
          </cell>
          <cell r="G18">
            <v>1</v>
          </cell>
          <cell r="H18">
            <v>1</v>
          </cell>
          <cell r="I18">
            <v>9</v>
          </cell>
          <cell r="J18">
            <v>4</v>
          </cell>
          <cell r="K18">
            <v>13</v>
          </cell>
          <cell r="L18">
            <v>26</v>
          </cell>
        </row>
        <row r="19">
          <cell r="B19" t="str">
            <v>UCM</v>
          </cell>
          <cell r="C19">
            <v>2</v>
          </cell>
          <cell r="D19">
            <v>1</v>
          </cell>
          <cell r="E19">
            <v>3</v>
          </cell>
          <cell r="F19">
            <v>1</v>
          </cell>
          <cell r="G19">
            <v>0</v>
          </cell>
          <cell r="H19">
            <v>1</v>
          </cell>
          <cell r="I19">
            <v>4</v>
          </cell>
          <cell r="J19">
            <v>7</v>
          </cell>
          <cell r="K19">
            <v>11</v>
          </cell>
          <cell r="L19">
            <v>15</v>
          </cell>
        </row>
        <row r="20">
          <cell r="B20" t="str">
            <v>UCN</v>
          </cell>
          <cell r="C20">
            <v>16</v>
          </cell>
          <cell r="D20">
            <v>6</v>
          </cell>
          <cell r="E20">
            <v>22</v>
          </cell>
          <cell r="F20">
            <v>5</v>
          </cell>
          <cell r="G20">
            <v>5</v>
          </cell>
          <cell r="H20">
            <v>10</v>
          </cell>
          <cell r="I20">
            <v>5</v>
          </cell>
          <cell r="J20">
            <v>6</v>
          </cell>
          <cell r="K20">
            <v>11</v>
          </cell>
          <cell r="L20">
            <v>43</v>
          </cell>
        </row>
        <row r="21">
          <cell r="B21">
            <v>0</v>
          </cell>
          <cell r="C21">
            <v>3</v>
          </cell>
          <cell r="D21">
            <v>2</v>
          </cell>
          <cell r="E21">
            <v>5</v>
          </cell>
          <cell r="F21">
            <v>2</v>
          </cell>
          <cell r="G21">
            <v>2</v>
          </cell>
          <cell r="H21">
            <v>4</v>
          </cell>
          <cell r="I21">
            <v>5</v>
          </cell>
          <cell r="J21">
            <v>2</v>
          </cell>
          <cell r="K21">
            <v>7</v>
          </cell>
          <cell r="L21">
            <v>16</v>
          </cell>
        </row>
        <row r="22">
          <cell r="B22" t="str">
            <v>ANT</v>
          </cell>
          <cell r="C22">
            <v>3</v>
          </cell>
          <cell r="D22">
            <v>3</v>
          </cell>
          <cell r="E22">
            <v>6</v>
          </cell>
          <cell r="F22">
            <v>4</v>
          </cell>
          <cell r="G22">
            <v>0</v>
          </cell>
          <cell r="H22">
            <v>4</v>
          </cell>
          <cell r="I22">
            <v>1</v>
          </cell>
          <cell r="J22">
            <v>6</v>
          </cell>
          <cell r="K22">
            <v>7</v>
          </cell>
          <cell r="L22">
            <v>17</v>
          </cell>
        </row>
        <row r="23">
          <cell r="B23" t="str">
            <v>ATA</v>
          </cell>
          <cell r="C23">
            <v>1</v>
          </cell>
          <cell r="D23">
            <v>0</v>
          </cell>
          <cell r="E23">
            <v>1</v>
          </cell>
          <cell r="F23">
            <v>1</v>
          </cell>
          <cell r="G23">
            <v>0</v>
          </cell>
          <cell r="H23">
            <v>1</v>
          </cell>
          <cell r="I23">
            <v>2</v>
          </cell>
          <cell r="J23">
            <v>1</v>
          </cell>
          <cell r="K23">
            <v>3</v>
          </cell>
          <cell r="L23">
            <v>5</v>
          </cell>
        </row>
        <row r="24">
          <cell r="B24" t="str">
            <v>UCH</v>
          </cell>
          <cell r="C24">
            <v>286</v>
          </cell>
          <cell r="D24">
            <v>106</v>
          </cell>
          <cell r="E24">
            <v>392</v>
          </cell>
          <cell r="F24">
            <v>122</v>
          </cell>
          <cell r="G24">
            <v>60</v>
          </cell>
          <cell r="H24">
            <v>182</v>
          </cell>
          <cell r="I24">
            <v>72</v>
          </cell>
          <cell r="J24">
            <v>36</v>
          </cell>
          <cell r="K24">
            <v>108</v>
          </cell>
          <cell r="L24">
            <v>682</v>
          </cell>
        </row>
        <row r="25">
          <cell r="B25" t="str">
            <v>UCO</v>
          </cell>
          <cell r="C25">
            <v>97</v>
          </cell>
          <cell r="D25">
            <v>39</v>
          </cell>
          <cell r="E25">
            <v>136</v>
          </cell>
          <cell r="F25">
            <v>35</v>
          </cell>
          <cell r="G25">
            <v>27</v>
          </cell>
          <cell r="H25">
            <v>62</v>
          </cell>
          <cell r="I25">
            <v>30</v>
          </cell>
          <cell r="J25">
            <v>20</v>
          </cell>
          <cell r="K25">
            <v>50</v>
          </cell>
          <cell r="L25">
            <v>248</v>
          </cell>
        </row>
        <row r="26">
          <cell r="B26" t="str">
            <v>FRO</v>
          </cell>
          <cell r="C26">
            <v>33</v>
          </cell>
          <cell r="D26">
            <v>15</v>
          </cell>
          <cell r="E26">
            <v>48</v>
          </cell>
          <cell r="F26">
            <v>17</v>
          </cell>
          <cell r="G26">
            <v>13</v>
          </cell>
          <cell r="H26">
            <v>30</v>
          </cell>
          <cell r="I26">
            <v>30</v>
          </cell>
          <cell r="J26">
            <v>14</v>
          </cell>
          <cell r="K26">
            <v>44</v>
          </cell>
          <cell r="L26">
            <v>122</v>
          </cell>
        </row>
        <row r="27">
          <cell r="B27" t="str">
            <v>ULS</v>
          </cell>
          <cell r="C27">
            <v>8</v>
          </cell>
          <cell r="D27">
            <v>5</v>
          </cell>
          <cell r="E27">
            <v>13</v>
          </cell>
          <cell r="F27">
            <v>2</v>
          </cell>
          <cell r="G27">
            <v>2</v>
          </cell>
          <cell r="H27">
            <v>4</v>
          </cell>
          <cell r="I27">
            <v>3</v>
          </cell>
          <cell r="J27">
            <v>3</v>
          </cell>
          <cell r="K27">
            <v>6</v>
          </cell>
          <cell r="L27">
            <v>23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1</v>
          </cell>
          <cell r="L28">
            <v>1</v>
          </cell>
        </row>
        <row r="29">
          <cell r="B29" t="str">
            <v>UAN</v>
          </cell>
          <cell r="C29">
            <v>22</v>
          </cell>
          <cell r="D29">
            <v>8</v>
          </cell>
          <cell r="E29">
            <v>30</v>
          </cell>
          <cell r="F29">
            <v>4</v>
          </cell>
          <cell r="G29">
            <v>1</v>
          </cell>
          <cell r="H29">
            <v>5</v>
          </cell>
          <cell r="I29">
            <v>14</v>
          </cell>
          <cell r="J29">
            <v>7</v>
          </cell>
          <cell r="K29">
            <v>21</v>
          </cell>
          <cell r="L29">
            <v>56</v>
          </cell>
        </row>
        <row r="30">
          <cell r="B30" t="str">
            <v>ULA</v>
          </cell>
          <cell r="C30">
            <v>8</v>
          </cell>
          <cell r="D30">
            <v>1</v>
          </cell>
          <cell r="E30">
            <v>9</v>
          </cell>
          <cell r="F30">
            <v>3</v>
          </cell>
          <cell r="G30">
            <v>3</v>
          </cell>
          <cell r="H30">
            <v>6</v>
          </cell>
          <cell r="I30">
            <v>1</v>
          </cell>
          <cell r="J30">
            <v>7</v>
          </cell>
          <cell r="K30">
            <v>8</v>
          </cell>
          <cell r="L30">
            <v>23</v>
          </cell>
        </row>
        <row r="31">
          <cell r="B31" t="str">
            <v>MAG</v>
          </cell>
          <cell r="C31">
            <v>8</v>
          </cell>
          <cell r="D31">
            <v>2</v>
          </cell>
          <cell r="E31">
            <v>10</v>
          </cell>
          <cell r="F31">
            <v>0</v>
          </cell>
          <cell r="G31">
            <v>1</v>
          </cell>
          <cell r="H31">
            <v>1</v>
          </cell>
          <cell r="I31">
            <v>2</v>
          </cell>
          <cell r="J31">
            <v>2</v>
          </cell>
          <cell r="K31">
            <v>4</v>
          </cell>
          <cell r="L31">
            <v>15</v>
          </cell>
        </row>
        <row r="32">
          <cell r="B32" t="str">
            <v>UPA</v>
          </cell>
          <cell r="C32">
            <v>1</v>
          </cell>
          <cell r="D32">
            <v>4</v>
          </cell>
          <cell r="E32">
            <v>5</v>
          </cell>
          <cell r="F32">
            <v>7</v>
          </cell>
          <cell r="G32">
            <v>6</v>
          </cell>
          <cell r="H32">
            <v>13</v>
          </cell>
          <cell r="I32">
            <v>5</v>
          </cell>
          <cell r="J32">
            <v>6</v>
          </cell>
          <cell r="K32">
            <v>11</v>
          </cell>
          <cell r="L32">
            <v>29</v>
          </cell>
        </row>
        <row r="33">
          <cell r="B33" t="str">
            <v>USA</v>
          </cell>
          <cell r="C33">
            <v>71</v>
          </cell>
          <cell r="D33">
            <v>28</v>
          </cell>
          <cell r="E33">
            <v>99</v>
          </cell>
          <cell r="F33">
            <v>14</v>
          </cell>
          <cell r="G33">
            <v>12</v>
          </cell>
          <cell r="H33">
            <v>26</v>
          </cell>
          <cell r="I33">
            <v>19</v>
          </cell>
          <cell r="J33">
            <v>20</v>
          </cell>
          <cell r="K33">
            <v>39</v>
          </cell>
          <cell r="L33">
            <v>164</v>
          </cell>
        </row>
        <row r="34">
          <cell r="B34" t="str">
            <v>TAL</v>
          </cell>
          <cell r="C34">
            <v>38</v>
          </cell>
          <cell r="D34">
            <v>17</v>
          </cell>
          <cell r="E34">
            <v>55</v>
          </cell>
          <cell r="F34">
            <v>12</v>
          </cell>
          <cell r="G34">
            <v>14</v>
          </cell>
          <cell r="H34">
            <v>26</v>
          </cell>
          <cell r="I34">
            <v>14</v>
          </cell>
          <cell r="J34">
            <v>3</v>
          </cell>
          <cell r="K34">
            <v>17</v>
          </cell>
          <cell r="L34">
            <v>98</v>
          </cell>
        </row>
        <row r="35">
          <cell r="B35" t="str">
            <v>UTA</v>
          </cell>
          <cell r="C35">
            <v>11</v>
          </cell>
          <cell r="D35">
            <v>7</v>
          </cell>
          <cell r="E35">
            <v>18</v>
          </cell>
          <cell r="F35">
            <v>4</v>
          </cell>
          <cell r="G35">
            <v>0</v>
          </cell>
          <cell r="H35">
            <v>4</v>
          </cell>
          <cell r="I35">
            <v>4</v>
          </cell>
          <cell r="J35">
            <v>5</v>
          </cell>
          <cell r="K35">
            <v>9</v>
          </cell>
          <cell r="L35">
            <v>31</v>
          </cell>
        </row>
        <row r="36">
          <cell r="B36" t="str">
            <v>UVA</v>
          </cell>
          <cell r="C36">
            <v>29</v>
          </cell>
          <cell r="D36">
            <v>8</v>
          </cell>
          <cell r="E36">
            <v>37</v>
          </cell>
          <cell r="F36">
            <v>16</v>
          </cell>
          <cell r="G36">
            <v>12</v>
          </cell>
          <cell r="H36">
            <v>28</v>
          </cell>
          <cell r="I36">
            <v>17</v>
          </cell>
          <cell r="J36">
            <v>7</v>
          </cell>
          <cell r="K36">
            <v>24</v>
          </cell>
          <cell r="L36">
            <v>89</v>
          </cell>
        </row>
        <row r="37">
          <cell r="B37" t="str">
            <v>UBB</v>
          </cell>
          <cell r="C37">
            <v>17</v>
          </cell>
          <cell r="D37">
            <v>5</v>
          </cell>
          <cell r="E37">
            <v>22</v>
          </cell>
          <cell r="F37">
            <v>2</v>
          </cell>
          <cell r="G37">
            <v>0</v>
          </cell>
          <cell r="H37">
            <v>2</v>
          </cell>
          <cell r="I37">
            <v>9</v>
          </cell>
          <cell r="J37">
            <v>6</v>
          </cell>
          <cell r="K37">
            <v>15</v>
          </cell>
          <cell r="L37">
            <v>39</v>
          </cell>
        </row>
        <row r="38">
          <cell r="B38" t="str">
            <v>UDD</v>
          </cell>
          <cell r="C38">
            <v>8</v>
          </cell>
          <cell r="D38">
            <v>5</v>
          </cell>
          <cell r="E38">
            <v>13</v>
          </cell>
          <cell r="F38">
            <v>2</v>
          </cell>
          <cell r="G38">
            <v>1</v>
          </cell>
          <cell r="H38">
            <v>3</v>
          </cell>
          <cell r="I38">
            <v>1</v>
          </cell>
          <cell r="J38">
            <v>5</v>
          </cell>
          <cell r="K38">
            <v>6</v>
          </cell>
          <cell r="L38">
            <v>22</v>
          </cell>
        </row>
        <row r="39">
          <cell r="B39" t="str">
            <v>UDP</v>
          </cell>
          <cell r="C39">
            <v>28</v>
          </cell>
          <cell r="D39">
            <v>14</v>
          </cell>
          <cell r="E39">
            <v>42</v>
          </cell>
          <cell r="F39">
            <v>4</v>
          </cell>
          <cell r="G39">
            <v>5</v>
          </cell>
          <cell r="H39">
            <v>9</v>
          </cell>
          <cell r="I39">
            <v>12</v>
          </cell>
          <cell r="J39">
            <v>4</v>
          </cell>
          <cell r="K39">
            <v>16</v>
          </cell>
          <cell r="L39">
            <v>67</v>
          </cell>
        </row>
        <row r="40">
          <cell r="B40" t="str">
            <v>UFT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</v>
          </cell>
          <cell r="H40">
            <v>1</v>
          </cell>
          <cell r="I40">
            <v>6</v>
          </cell>
          <cell r="J40">
            <v>2</v>
          </cell>
          <cell r="K40">
            <v>8</v>
          </cell>
          <cell r="L40">
            <v>9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1</v>
          </cell>
          <cell r="L41">
            <v>1</v>
          </cell>
        </row>
        <row r="42">
          <cell r="B42">
            <v>0</v>
          </cell>
          <cell r="C42">
            <v>7</v>
          </cell>
          <cell r="D42">
            <v>3</v>
          </cell>
          <cell r="E42">
            <v>10</v>
          </cell>
          <cell r="F42">
            <v>1</v>
          </cell>
          <cell r="G42">
            <v>1</v>
          </cell>
          <cell r="H42">
            <v>2</v>
          </cell>
          <cell r="I42">
            <v>4</v>
          </cell>
          <cell r="J42">
            <v>0</v>
          </cell>
          <cell r="K42">
            <v>4</v>
          </cell>
          <cell r="L42">
            <v>16</v>
          </cell>
        </row>
        <row r="43">
          <cell r="B43" t="str">
            <v>UMC</v>
          </cell>
          <cell r="C43">
            <v>1</v>
          </cell>
          <cell r="D43">
            <v>0</v>
          </cell>
          <cell r="E43">
            <v>1</v>
          </cell>
          <cell r="F43">
            <v>1</v>
          </cell>
          <cell r="G43">
            <v>0</v>
          </cell>
          <cell r="H43">
            <v>1</v>
          </cell>
          <cell r="I43">
            <v>1</v>
          </cell>
          <cell r="J43">
            <v>0</v>
          </cell>
          <cell r="K43">
            <v>1</v>
          </cell>
          <cell r="L43">
            <v>3</v>
          </cell>
        </row>
        <row r="44">
          <cell r="B44">
            <v>0</v>
          </cell>
          <cell r="C44">
            <v>6</v>
          </cell>
          <cell r="D44">
            <v>1</v>
          </cell>
          <cell r="E44">
            <v>7</v>
          </cell>
          <cell r="F44">
            <v>0</v>
          </cell>
          <cell r="G44">
            <v>0</v>
          </cell>
          <cell r="H44">
            <v>0</v>
          </cell>
          <cell r="I44">
            <v>3</v>
          </cell>
          <cell r="J44">
            <v>3</v>
          </cell>
          <cell r="K44">
            <v>6</v>
          </cell>
          <cell r="L44">
            <v>13</v>
          </cell>
        </row>
        <row r="45">
          <cell r="B45">
            <v>0</v>
          </cell>
          <cell r="C45">
            <v>1</v>
          </cell>
          <cell r="D45">
            <v>0</v>
          </cell>
          <cell r="E45">
            <v>1</v>
          </cell>
          <cell r="F45">
            <v>0</v>
          </cell>
          <cell r="G45">
            <v>2</v>
          </cell>
          <cell r="H45">
            <v>2</v>
          </cell>
          <cell r="I45">
            <v>1</v>
          </cell>
          <cell r="J45">
            <v>0</v>
          </cell>
          <cell r="K45">
            <v>1</v>
          </cell>
          <cell r="L45">
            <v>4</v>
          </cell>
        </row>
        <row r="46">
          <cell r="B46" t="str">
            <v>FSM</v>
          </cell>
          <cell r="C46">
            <v>46</v>
          </cell>
          <cell r="D46">
            <v>19</v>
          </cell>
          <cell r="E46">
            <v>65</v>
          </cell>
          <cell r="F46">
            <v>17</v>
          </cell>
          <cell r="G46">
            <v>14</v>
          </cell>
          <cell r="H46">
            <v>31</v>
          </cell>
          <cell r="I46">
            <v>14</v>
          </cell>
          <cell r="J46">
            <v>9</v>
          </cell>
          <cell r="K46">
            <v>23</v>
          </cell>
          <cell r="L46">
            <v>119</v>
          </cell>
        </row>
        <row r="47">
          <cell r="B47" t="str">
            <v>UTM</v>
          </cell>
          <cell r="C47">
            <v>2</v>
          </cell>
          <cell r="D47">
            <v>1</v>
          </cell>
          <cell r="E47">
            <v>3</v>
          </cell>
          <cell r="F47">
            <v>2</v>
          </cell>
          <cell r="G47">
            <v>2</v>
          </cell>
          <cell r="H47">
            <v>4</v>
          </cell>
          <cell r="I47">
            <v>1</v>
          </cell>
          <cell r="J47">
            <v>5</v>
          </cell>
          <cell r="K47">
            <v>6</v>
          </cell>
          <cell r="L47">
            <v>13</v>
          </cell>
        </row>
        <row r="48">
          <cell r="B48" t="str">
            <v>URY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1</v>
          </cell>
          <cell r="L48">
            <v>1</v>
          </cell>
        </row>
        <row r="49">
          <cell r="B49" t="str">
            <v>URO</v>
          </cell>
          <cell r="C49">
            <v>1</v>
          </cell>
          <cell r="D49">
            <v>0</v>
          </cell>
          <cell r="E49">
            <v>1</v>
          </cell>
          <cell r="F49">
            <v>2</v>
          </cell>
          <cell r="G49">
            <v>0</v>
          </cell>
          <cell r="H49">
            <v>2</v>
          </cell>
          <cell r="I49">
            <v>0</v>
          </cell>
          <cell r="J49">
            <v>1</v>
          </cell>
          <cell r="K49">
            <v>1</v>
          </cell>
          <cell r="L49">
            <v>4</v>
          </cell>
        </row>
      </sheetData>
      <sheetData sheetId="1"/>
      <sheetData sheetId="2">
        <row r="7">
          <cell r="B7" t="str">
            <v>PUC</v>
          </cell>
          <cell r="C7">
            <v>2</v>
          </cell>
          <cell r="D7">
            <v>2</v>
          </cell>
          <cell r="E7">
            <v>4</v>
          </cell>
          <cell r="F7">
            <v>2</v>
          </cell>
          <cell r="G7">
            <v>0</v>
          </cell>
          <cell r="H7">
            <v>2</v>
          </cell>
          <cell r="I7">
            <v>2</v>
          </cell>
          <cell r="J7">
            <v>2</v>
          </cell>
          <cell r="K7">
            <v>4</v>
          </cell>
          <cell r="L7">
            <v>6</v>
          </cell>
          <cell r="M7">
            <v>4</v>
          </cell>
          <cell r="N7">
            <v>10</v>
          </cell>
          <cell r="O7">
            <v>12</v>
          </cell>
          <cell r="P7">
            <v>8</v>
          </cell>
          <cell r="Q7">
            <v>10</v>
          </cell>
        </row>
        <row r="8">
          <cell r="B8" t="str">
            <v>UAB</v>
          </cell>
          <cell r="C8">
            <v>1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1</v>
          </cell>
          <cell r="O8">
            <v>2</v>
          </cell>
          <cell r="P8">
            <v>0</v>
          </cell>
          <cell r="Q8">
            <v>1</v>
          </cell>
        </row>
        <row r="9">
          <cell r="B9" t="str">
            <v>UCN</v>
          </cell>
          <cell r="C9">
            <v>2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2</v>
          </cell>
          <cell r="M9">
            <v>0</v>
          </cell>
          <cell r="N9">
            <v>2</v>
          </cell>
          <cell r="O9">
            <v>4</v>
          </cell>
          <cell r="P9">
            <v>0</v>
          </cell>
          <cell r="Q9">
            <v>2</v>
          </cell>
        </row>
        <row r="10">
          <cell r="B10" t="str">
            <v>ANT</v>
          </cell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1</v>
          </cell>
          <cell r="I10">
            <v>1</v>
          </cell>
          <cell r="J10">
            <v>0</v>
          </cell>
          <cell r="K10">
            <v>1</v>
          </cell>
          <cell r="L10">
            <v>2</v>
          </cell>
          <cell r="M10">
            <v>0</v>
          </cell>
          <cell r="N10">
            <v>2</v>
          </cell>
          <cell r="O10">
            <v>4</v>
          </cell>
          <cell r="P10">
            <v>0</v>
          </cell>
          <cell r="Q10">
            <v>2</v>
          </cell>
        </row>
        <row r="11">
          <cell r="B11" t="str">
            <v>UCH</v>
          </cell>
          <cell r="C11">
            <v>1</v>
          </cell>
          <cell r="D11">
            <v>1</v>
          </cell>
          <cell r="E11">
            <v>2</v>
          </cell>
          <cell r="F11">
            <v>2</v>
          </cell>
          <cell r="G11">
            <v>0</v>
          </cell>
          <cell r="H11">
            <v>2</v>
          </cell>
          <cell r="I11">
            <v>3</v>
          </cell>
          <cell r="J11">
            <v>0</v>
          </cell>
          <cell r="K11">
            <v>3</v>
          </cell>
          <cell r="L11">
            <v>6</v>
          </cell>
          <cell r="M11">
            <v>1</v>
          </cell>
          <cell r="N11">
            <v>7</v>
          </cell>
          <cell r="O11">
            <v>12</v>
          </cell>
          <cell r="P11">
            <v>2</v>
          </cell>
          <cell r="Q11">
            <v>7</v>
          </cell>
        </row>
        <row r="12">
          <cell r="B12" t="str">
            <v>UCO</v>
          </cell>
          <cell r="C12">
            <v>3</v>
          </cell>
          <cell r="D12">
            <v>1</v>
          </cell>
          <cell r="E12">
            <v>4</v>
          </cell>
          <cell r="F12">
            <v>2</v>
          </cell>
          <cell r="G12">
            <v>0</v>
          </cell>
          <cell r="H12">
            <v>2</v>
          </cell>
          <cell r="I12">
            <v>2</v>
          </cell>
          <cell r="J12">
            <v>1</v>
          </cell>
          <cell r="K12">
            <v>3</v>
          </cell>
          <cell r="L12">
            <v>7</v>
          </cell>
          <cell r="M12">
            <v>2</v>
          </cell>
          <cell r="N12">
            <v>9</v>
          </cell>
          <cell r="O12">
            <v>14</v>
          </cell>
          <cell r="P12">
            <v>4</v>
          </cell>
          <cell r="Q12">
            <v>9</v>
          </cell>
        </row>
        <row r="13">
          <cell r="B13" t="str">
            <v>UVA</v>
          </cell>
          <cell r="C13">
            <v>2</v>
          </cell>
          <cell r="D13">
            <v>0</v>
          </cell>
          <cell r="E13">
            <v>2</v>
          </cell>
          <cell r="F13">
            <v>1</v>
          </cell>
          <cell r="G13">
            <v>0</v>
          </cell>
          <cell r="H13">
            <v>1</v>
          </cell>
          <cell r="I13">
            <v>0</v>
          </cell>
          <cell r="J13">
            <v>0</v>
          </cell>
          <cell r="K13">
            <v>0</v>
          </cell>
          <cell r="L13">
            <v>3</v>
          </cell>
          <cell r="M13">
            <v>0</v>
          </cell>
          <cell r="N13">
            <v>3</v>
          </cell>
          <cell r="O13">
            <v>6</v>
          </cell>
          <cell r="P13">
            <v>0</v>
          </cell>
          <cell r="Q13">
            <v>3</v>
          </cell>
        </row>
        <row r="14">
          <cell r="B14" t="str">
            <v>UDP</v>
          </cell>
          <cell r="C14">
            <v>3</v>
          </cell>
          <cell r="D14">
            <v>0</v>
          </cell>
          <cell r="E14">
            <v>3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</v>
          </cell>
          <cell r="M14">
            <v>0</v>
          </cell>
          <cell r="N14">
            <v>3</v>
          </cell>
          <cell r="O14">
            <v>6</v>
          </cell>
          <cell r="P14">
            <v>0</v>
          </cell>
          <cell r="Q14">
            <v>3</v>
          </cell>
        </row>
      </sheetData>
      <sheetData sheetId="3">
        <row r="6">
          <cell r="B6">
            <v>0</v>
          </cell>
          <cell r="C6">
            <v>1</v>
          </cell>
          <cell r="D6">
            <v>0</v>
          </cell>
          <cell r="E6">
            <v>1</v>
          </cell>
        </row>
        <row r="7">
          <cell r="B7">
            <v>0</v>
          </cell>
          <cell r="C7">
            <v>0</v>
          </cell>
          <cell r="D7">
            <v>1</v>
          </cell>
          <cell r="E7">
            <v>1</v>
          </cell>
        </row>
        <row r="8">
          <cell r="B8">
            <v>0</v>
          </cell>
          <cell r="C8">
            <v>2</v>
          </cell>
          <cell r="D8">
            <v>0</v>
          </cell>
          <cell r="E8">
            <v>2</v>
          </cell>
        </row>
        <row r="9">
          <cell r="B9">
            <v>0</v>
          </cell>
          <cell r="C9">
            <v>0</v>
          </cell>
          <cell r="D9">
            <v>1</v>
          </cell>
          <cell r="E9">
            <v>1</v>
          </cell>
        </row>
        <row r="10">
          <cell r="B10">
            <v>0</v>
          </cell>
          <cell r="C10">
            <v>0</v>
          </cell>
          <cell r="D10">
            <v>1</v>
          </cell>
          <cell r="E10">
            <v>1</v>
          </cell>
        </row>
        <row r="11">
          <cell r="B11">
            <v>0</v>
          </cell>
          <cell r="C11">
            <v>1</v>
          </cell>
          <cell r="D11">
            <v>0</v>
          </cell>
          <cell r="E11">
            <v>1</v>
          </cell>
        </row>
        <row r="12">
          <cell r="B12">
            <v>0</v>
          </cell>
          <cell r="C12">
            <v>0</v>
          </cell>
          <cell r="D12">
            <v>1</v>
          </cell>
          <cell r="E12">
            <v>1</v>
          </cell>
        </row>
        <row r="13">
          <cell r="B13">
            <v>0</v>
          </cell>
          <cell r="C13">
            <v>2</v>
          </cell>
          <cell r="D13">
            <v>0</v>
          </cell>
          <cell r="E13">
            <v>2</v>
          </cell>
        </row>
        <row r="14">
          <cell r="B14">
            <v>0</v>
          </cell>
          <cell r="C14">
            <v>1</v>
          </cell>
          <cell r="D14">
            <v>0</v>
          </cell>
          <cell r="E14">
            <v>1</v>
          </cell>
        </row>
        <row r="15">
          <cell r="B15">
            <v>0</v>
          </cell>
          <cell r="C15">
            <v>0</v>
          </cell>
          <cell r="D15">
            <v>1</v>
          </cell>
          <cell r="E15">
            <v>1</v>
          </cell>
        </row>
        <row r="16">
          <cell r="B16">
            <v>0</v>
          </cell>
          <cell r="C16">
            <v>5</v>
          </cell>
          <cell r="D16">
            <v>1</v>
          </cell>
          <cell r="E16">
            <v>6</v>
          </cell>
        </row>
        <row r="17">
          <cell r="B17">
            <v>0</v>
          </cell>
          <cell r="C17">
            <v>0</v>
          </cell>
          <cell r="D17">
            <v>1</v>
          </cell>
          <cell r="E17">
            <v>1</v>
          </cell>
        </row>
        <row r="18">
          <cell r="B18" t="str">
            <v>PUC</v>
          </cell>
          <cell r="C18">
            <v>25</v>
          </cell>
          <cell r="D18">
            <v>17</v>
          </cell>
          <cell r="E18">
            <v>42</v>
          </cell>
        </row>
        <row r="19">
          <cell r="B19" t="str">
            <v>UCV</v>
          </cell>
          <cell r="C19">
            <v>14</v>
          </cell>
          <cell r="D19">
            <v>5</v>
          </cell>
          <cell r="E19">
            <v>19</v>
          </cell>
        </row>
        <row r="20">
          <cell r="B20" t="str">
            <v>UAI</v>
          </cell>
          <cell r="C20">
            <v>2</v>
          </cell>
          <cell r="D20">
            <v>2</v>
          </cell>
          <cell r="E20">
            <v>4</v>
          </cell>
        </row>
        <row r="21">
          <cell r="B21" t="str">
            <v>UAH</v>
          </cell>
          <cell r="C21">
            <v>1</v>
          </cell>
          <cell r="D21">
            <v>0</v>
          </cell>
          <cell r="E21">
            <v>1</v>
          </cell>
        </row>
        <row r="22">
          <cell r="B22" t="str">
            <v>UAB</v>
          </cell>
          <cell r="C22">
            <v>3</v>
          </cell>
          <cell r="D22">
            <v>2</v>
          </cell>
          <cell r="E22">
            <v>5</v>
          </cell>
        </row>
        <row r="23">
          <cell r="B23" t="str">
            <v>UAP</v>
          </cell>
          <cell r="C23">
            <v>2</v>
          </cell>
          <cell r="D23">
            <v>1</v>
          </cell>
          <cell r="E23">
            <v>3</v>
          </cell>
        </row>
        <row r="24">
          <cell r="B24" t="str">
            <v>AUS</v>
          </cell>
          <cell r="C24">
            <v>9</v>
          </cell>
          <cell r="D24">
            <v>12</v>
          </cell>
          <cell r="E24">
            <v>21</v>
          </cell>
        </row>
        <row r="25">
          <cell r="B25" t="str">
            <v>UAU</v>
          </cell>
          <cell r="C25">
            <v>1</v>
          </cell>
          <cell r="D25">
            <v>1</v>
          </cell>
          <cell r="E25">
            <v>2</v>
          </cell>
        </row>
        <row r="26">
          <cell r="B26" t="str">
            <v>USC</v>
          </cell>
          <cell r="C26">
            <v>1</v>
          </cell>
          <cell r="D26">
            <v>1</v>
          </cell>
          <cell r="E26">
            <v>2</v>
          </cell>
        </row>
        <row r="27">
          <cell r="B27" t="str">
            <v>UCT</v>
          </cell>
          <cell r="C27">
            <v>10</v>
          </cell>
          <cell r="D27">
            <v>4</v>
          </cell>
          <cell r="E27">
            <v>14</v>
          </cell>
        </row>
        <row r="28">
          <cell r="B28" t="str">
            <v>UCM</v>
          </cell>
          <cell r="C28">
            <v>1</v>
          </cell>
          <cell r="D28">
            <v>1</v>
          </cell>
          <cell r="E28">
            <v>2</v>
          </cell>
        </row>
        <row r="29">
          <cell r="B29" t="str">
            <v>UCN</v>
          </cell>
          <cell r="C29">
            <v>3</v>
          </cell>
          <cell r="D29">
            <v>7</v>
          </cell>
          <cell r="E29">
            <v>10</v>
          </cell>
        </row>
        <row r="30">
          <cell r="B30" t="str">
            <v>ANT</v>
          </cell>
          <cell r="C30">
            <v>10</v>
          </cell>
          <cell r="D30">
            <v>5</v>
          </cell>
          <cell r="E30">
            <v>15</v>
          </cell>
        </row>
        <row r="31">
          <cell r="B31" t="str">
            <v>UCH</v>
          </cell>
          <cell r="C31">
            <v>40</v>
          </cell>
          <cell r="D31">
            <v>39</v>
          </cell>
          <cell r="E31">
            <v>79</v>
          </cell>
        </row>
        <row r="32">
          <cell r="B32" t="str">
            <v>UCO</v>
          </cell>
          <cell r="C32">
            <v>60</v>
          </cell>
          <cell r="D32">
            <v>37</v>
          </cell>
          <cell r="E32">
            <v>97</v>
          </cell>
        </row>
        <row r="33">
          <cell r="B33" t="str">
            <v>FRO</v>
          </cell>
          <cell r="C33">
            <v>9</v>
          </cell>
          <cell r="D33">
            <v>11</v>
          </cell>
          <cell r="E33">
            <v>20</v>
          </cell>
        </row>
        <row r="34">
          <cell r="B34" t="str">
            <v>ULS</v>
          </cell>
          <cell r="C34">
            <v>1</v>
          </cell>
          <cell r="D34">
            <v>1</v>
          </cell>
          <cell r="E34">
            <v>2</v>
          </cell>
        </row>
        <row r="35">
          <cell r="B35" t="str">
            <v>UAN</v>
          </cell>
          <cell r="C35">
            <v>2</v>
          </cell>
          <cell r="D35">
            <v>7</v>
          </cell>
          <cell r="E35">
            <v>9</v>
          </cell>
        </row>
        <row r="36">
          <cell r="B36" t="str">
            <v>ULA</v>
          </cell>
          <cell r="C36">
            <v>5</v>
          </cell>
          <cell r="D36">
            <v>6</v>
          </cell>
          <cell r="E36">
            <v>11</v>
          </cell>
        </row>
        <row r="37">
          <cell r="B37" t="str">
            <v>MAG</v>
          </cell>
          <cell r="C37">
            <v>3</v>
          </cell>
          <cell r="D37">
            <v>3</v>
          </cell>
          <cell r="E37">
            <v>6</v>
          </cell>
        </row>
        <row r="38">
          <cell r="B38" t="str">
            <v>USA</v>
          </cell>
          <cell r="C38">
            <v>11</v>
          </cell>
          <cell r="D38">
            <v>24</v>
          </cell>
          <cell r="E38">
            <v>35</v>
          </cell>
        </row>
        <row r="39">
          <cell r="B39" t="str">
            <v>TAL</v>
          </cell>
          <cell r="C39">
            <v>9</v>
          </cell>
          <cell r="D39">
            <v>9</v>
          </cell>
          <cell r="E39">
            <v>18</v>
          </cell>
        </row>
        <row r="40">
          <cell r="B40" t="str">
            <v>UTA</v>
          </cell>
          <cell r="C40">
            <v>0</v>
          </cell>
          <cell r="D40">
            <v>2</v>
          </cell>
          <cell r="E40">
            <v>2</v>
          </cell>
        </row>
        <row r="41">
          <cell r="B41" t="str">
            <v>UVA</v>
          </cell>
          <cell r="C41">
            <v>7</v>
          </cell>
          <cell r="D41">
            <v>4</v>
          </cell>
          <cell r="E41">
            <v>11</v>
          </cell>
        </row>
        <row r="42">
          <cell r="B42" t="str">
            <v>UBB</v>
          </cell>
          <cell r="C42">
            <v>22</v>
          </cell>
          <cell r="D42">
            <v>4</v>
          </cell>
          <cell r="E42">
            <v>26</v>
          </cell>
        </row>
        <row r="43">
          <cell r="B43" t="str">
            <v>UDD</v>
          </cell>
          <cell r="C43">
            <v>1</v>
          </cell>
          <cell r="D43">
            <v>3</v>
          </cell>
          <cell r="E43">
            <v>4</v>
          </cell>
        </row>
        <row r="44">
          <cell r="B44" t="str">
            <v>UDP</v>
          </cell>
          <cell r="C44">
            <v>3</v>
          </cell>
          <cell r="D44">
            <v>2</v>
          </cell>
          <cell r="E44">
            <v>5</v>
          </cell>
        </row>
        <row r="45">
          <cell r="B45" t="str">
            <v>UMA</v>
          </cell>
          <cell r="C45">
            <v>1</v>
          </cell>
          <cell r="D45">
            <v>0</v>
          </cell>
          <cell r="E45">
            <v>1</v>
          </cell>
        </row>
        <row r="46">
          <cell r="B46" t="str">
            <v>UST</v>
          </cell>
          <cell r="C46">
            <v>6</v>
          </cell>
          <cell r="D46">
            <v>2</v>
          </cell>
          <cell r="E46">
            <v>8</v>
          </cell>
        </row>
        <row r="47">
          <cell r="B47" t="str">
            <v>FSM</v>
          </cell>
          <cell r="C47">
            <v>25</v>
          </cell>
          <cell r="D47">
            <v>8</v>
          </cell>
          <cell r="E47">
            <v>33</v>
          </cell>
        </row>
      </sheetData>
      <sheetData sheetId="4">
        <row r="17">
          <cell r="B17" t="str">
            <v>PUC</v>
          </cell>
          <cell r="C17">
            <v>8</v>
          </cell>
          <cell r="D17">
            <v>11</v>
          </cell>
          <cell r="E17">
            <v>19</v>
          </cell>
        </row>
        <row r="18">
          <cell r="B18">
            <v>0</v>
          </cell>
          <cell r="C18">
            <v>1</v>
          </cell>
          <cell r="D18">
            <v>0</v>
          </cell>
          <cell r="E18">
            <v>1</v>
          </cell>
        </row>
        <row r="19">
          <cell r="B19">
            <v>0</v>
          </cell>
          <cell r="C19">
            <v>1</v>
          </cell>
          <cell r="D19">
            <v>0</v>
          </cell>
          <cell r="E19">
            <v>1</v>
          </cell>
        </row>
        <row r="20">
          <cell r="B20" t="str">
            <v>UAB</v>
          </cell>
          <cell r="C20">
            <v>0</v>
          </cell>
          <cell r="D20">
            <v>1</v>
          </cell>
          <cell r="E20">
            <v>1</v>
          </cell>
        </row>
        <row r="21">
          <cell r="B21" t="str">
            <v>UCN</v>
          </cell>
          <cell r="C21">
            <v>0</v>
          </cell>
          <cell r="D21">
            <v>1</v>
          </cell>
          <cell r="E21">
            <v>1</v>
          </cell>
        </row>
        <row r="22">
          <cell r="B22">
            <v>0</v>
          </cell>
          <cell r="C22">
            <v>1</v>
          </cell>
          <cell r="D22">
            <v>0</v>
          </cell>
          <cell r="E22">
            <v>1</v>
          </cell>
        </row>
        <row r="23">
          <cell r="B23" t="str">
            <v>UCH</v>
          </cell>
          <cell r="C23">
            <v>13</v>
          </cell>
          <cell r="D23">
            <v>10</v>
          </cell>
          <cell r="E23">
            <v>23</v>
          </cell>
        </row>
        <row r="24">
          <cell r="B24" t="str">
            <v>UCO</v>
          </cell>
          <cell r="C24">
            <v>3</v>
          </cell>
          <cell r="D24">
            <v>1</v>
          </cell>
          <cell r="E24">
            <v>4</v>
          </cell>
        </row>
        <row r="25">
          <cell r="B25" t="str">
            <v>FRO</v>
          </cell>
          <cell r="C25">
            <v>4</v>
          </cell>
          <cell r="D25">
            <v>2</v>
          </cell>
          <cell r="E25">
            <v>6</v>
          </cell>
        </row>
        <row r="26">
          <cell r="B26" t="str">
            <v>UAN</v>
          </cell>
          <cell r="C26">
            <v>2</v>
          </cell>
          <cell r="D26">
            <v>0</v>
          </cell>
          <cell r="E26">
            <v>2</v>
          </cell>
        </row>
        <row r="27">
          <cell r="B27" t="str">
            <v>UVA</v>
          </cell>
          <cell r="C27">
            <v>2</v>
          </cell>
          <cell r="D27">
            <v>2</v>
          </cell>
          <cell r="E27">
            <v>4</v>
          </cell>
        </row>
        <row r="28">
          <cell r="B28" t="str">
            <v>UDD</v>
          </cell>
          <cell r="C28">
            <v>4</v>
          </cell>
          <cell r="D28">
            <v>1</v>
          </cell>
          <cell r="E28">
            <v>5</v>
          </cell>
        </row>
      </sheetData>
      <sheetData sheetId="5">
        <row r="6">
          <cell r="B6" t="str">
            <v>PUC</v>
          </cell>
          <cell r="C6">
            <v>7</v>
          </cell>
          <cell r="D6">
            <v>6</v>
          </cell>
          <cell r="E6">
            <v>13</v>
          </cell>
        </row>
        <row r="7">
          <cell r="B7" t="str">
            <v>UCV</v>
          </cell>
          <cell r="C7">
            <v>6</v>
          </cell>
          <cell r="D7">
            <v>7</v>
          </cell>
          <cell r="E7">
            <v>13</v>
          </cell>
        </row>
        <row r="8">
          <cell r="B8" t="str">
            <v>UAP</v>
          </cell>
          <cell r="C8">
            <v>0</v>
          </cell>
          <cell r="D8">
            <v>1</v>
          </cell>
          <cell r="E8">
            <v>1</v>
          </cell>
        </row>
        <row r="9">
          <cell r="B9" t="str">
            <v>AUS</v>
          </cell>
          <cell r="C9">
            <v>3</v>
          </cell>
          <cell r="D9">
            <v>6</v>
          </cell>
          <cell r="E9">
            <v>9</v>
          </cell>
        </row>
        <row r="10">
          <cell r="B10" t="str">
            <v>UCT</v>
          </cell>
          <cell r="C10">
            <v>1</v>
          </cell>
          <cell r="D10">
            <v>1</v>
          </cell>
          <cell r="E10">
            <v>2</v>
          </cell>
        </row>
        <row r="11">
          <cell r="B11" t="str">
            <v>UCM</v>
          </cell>
          <cell r="C11">
            <v>0</v>
          </cell>
          <cell r="D11">
            <v>4</v>
          </cell>
          <cell r="E11">
            <v>4</v>
          </cell>
        </row>
        <row r="12">
          <cell r="B12" t="str">
            <v>UCN</v>
          </cell>
          <cell r="C12">
            <v>0</v>
          </cell>
          <cell r="D12">
            <v>4</v>
          </cell>
          <cell r="E12">
            <v>4</v>
          </cell>
        </row>
        <row r="13">
          <cell r="B13" t="str">
            <v>ANT</v>
          </cell>
          <cell r="C13">
            <v>3</v>
          </cell>
          <cell r="D13">
            <v>1</v>
          </cell>
          <cell r="E13">
            <v>4</v>
          </cell>
        </row>
        <row r="14">
          <cell r="B14" t="str">
            <v>UCH</v>
          </cell>
          <cell r="C14">
            <v>14</v>
          </cell>
          <cell r="D14">
            <v>11</v>
          </cell>
          <cell r="E14">
            <v>25</v>
          </cell>
        </row>
        <row r="15">
          <cell r="B15" t="str">
            <v>UCO</v>
          </cell>
          <cell r="C15">
            <v>3</v>
          </cell>
          <cell r="D15">
            <v>12</v>
          </cell>
          <cell r="E15">
            <v>15</v>
          </cell>
        </row>
        <row r="16">
          <cell r="B16" t="str">
            <v>FRO</v>
          </cell>
          <cell r="C16">
            <v>1</v>
          </cell>
          <cell r="D16">
            <v>7</v>
          </cell>
          <cell r="E16">
            <v>8</v>
          </cell>
        </row>
        <row r="17">
          <cell r="B17" t="str">
            <v>ULS</v>
          </cell>
          <cell r="C17">
            <v>1</v>
          </cell>
          <cell r="D17">
            <v>1</v>
          </cell>
          <cell r="E17">
            <v>2</v>
          </cell>
        </row>
        <row r="18">
          <cell r="B18" t="str">
            <v>UAN</v>
          </cell>
          <cell r="C18">
            <v>1</v>
          </cell>
          <cell r="D18">
            <v>0</v>
          </cell>
          <cell r="E18">
            <v>1</v>
          </cell>
        </row>
        <row r="19">
          <cell r="B19" t="str">
            <v>ULA</v>
          </cell>
          <cell r="C19">
            <v>0</v>
          </cell>
          <cell r="D19">
            <v>2</v>
          </cell>
          <cell r="E19">
            <v>2</v>
          </cell>
        </row>
        <row r="20">
          <cell r="B20" t="str">
            <v>MAG</v>
          </cell>
          <cell r="C20">
            <v>2</v>
          </cell>
          <cell r="D20">
            <v>3</v>
          </cell>
          <cell r="E20">
            <v>5</v>
          </cell>
        </row>
        <row r="21">
          <cell r="B21" t="str">
            <v>UPA</v>
          </cell>
          <cell r="C21">
            <v>0</v>
          </cell>
          <cell r="D21">
            <v>1</v>
          </cell>
          <cell r="E21">
            <v>1</v>
          </cell>
        </row>
        <row r="22">
          <cell r="B22" t="str">
            <v>USA</v>
          </cell>
          <cell r="C22">
            <v>2</v>
          </cell>
          <cell r="D22">
            <v>2</v>
          </cell>
          <cell r="E22">
            <v>4</v>
          </cell>
        </row>
        <row r="23">
          <cell r="B23" t="str">
            <v>TAL</v>
          </cell>
          <cell r="C23">
            <v>1</v>
          </cell>
          <cell r="D23">
            <v>4</v>
          </cell>
          <cell r="E23">
            <v>5</v>
          </cell>
        </row>
        <row r="24">
          <cell r="B24" t="str">
            <v>UTA</v>
          </cell>
          <cell r="C24">
            <v>1</v>
          </cell>
          <cell r="D24">
            <v>1</v>
          </cell>
          <cell r="E24">
            <v>2</v>
          </cell>
        </row>
        <row r="25">
          <cell r="B25" t="str">
            <v>UVA</v>
          </cell>
          <cell r="C25">
            <v>0</v>
          </cell>
          <cell r="D25">
            <v>6</v>
          </cell>
          <cell r="E25">
            <v>6</v>
          </cell>
        </row>
        <row r="26">
          <cell r="B26" t="str">
            <v>UBB</v>
          </cell>
          <cell r="C26">
            <v>1</v>
          </cell>
          <cell r="D26">
            <v>0</v>
          </cell>
          <cell r="E26">
            <v>1</v>
          </cell>
        </row>
        <row r="27">
          <cell r="B27" t="str">
            <v>FSM</v>
          </cell>
          <cell r="C27">
            <v>0</v>
          </cell>
          <cell r="D27">
            <v>11</v>
          </cell>
          <cell r="E27">
            <v>11</v>
          </cell>
        </row>
      </sheetData>
      <sheetData sheetId="6">
        <row r="10">
          <cell r="B10" t="str">
            <v>PUC</v>
          </cell>
          <cell r="C10">
            <v>5</v>
          </cell>
          <cell r="D10">
            <v>0</v>
          </cell>
          <cell r="E10">
            <v>5</v>
          </cell>
          <cell r="F10">
            <v>0</v>
          </cell>
          <cell r="G10">
            <v>0</v>
          </cell>
          <cell r="H10">
            <v>0</v>
          </cell>
          <cell r="I10">
            <v>2</v>
          </cell>
          <cell r="J10">
            <v>0</v>
          </cell>
          <cell r="K10">
            <v>2</v>
          </cell>
          <cell r="L10">
            <v>1</v>
          </cell>
          <cell r="M10">
            <v>0</v>
          </cell>
          <cell r="N10">
            <v>1</v>
          </cell>
          <cell r="O10">
            <v>1</v>
          </cell>
          <cell r="P10">
            <v>0</v>
          </cell>
          <cell r="Q10">
            <v>1</v>
          </cell>
          <cell r="R10">
            <v>9</v>
          </cell>
          <cell r="S10">
            <v>0</v>
          </cell>
          <cell r="T10">
            <v>9</v>
          </cell>
        </row>
        <row r="11">
          <cell r="B11" t="str">
            <v>UCV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0</v>
          </cell>
          <cell r="N11">
            <v>1</v>
          </cell>
          <cell r="O11">
            <v>0</v>
          </cell>
          <cell r="P11">
            <v>0</v>
          </cell>
          <cell r="Q11">
            <v>0</v>
          </cell>
          <cell r="R11">
            <v>1</v>
          </cell>
          <cell r="S11">
            <v>0</v>
          </cell>
          <cell r="T11">
            <v>1</v>
          </cell>
        </row>
        <row r="12">
          <cell r="B12" t="str">
            <v>UAI</v>
          </cell>
          <cell r="C12">
            <v>1</v>
          </cell>
          <cell r="D12">
            <v>0</v>
          </cell>
          <cell r="E12">
            <v>1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1</v>
          </cell>
          <cell r="S12">
            <v>0</v>
          </cell>
          <cell r="T12">
            <v>1</v>
          </cell>
        </row>
        <row r="13">
          <cell r="B13" t="str">
            <v>AUS</v>
          </cell>
          <cell r="C13">
            <v>1</v>
          </cell>
          <cell r="D13">
            <v>0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  <cell r="T13">
            <v>1</v>
          </cell>
        </row>
        <row r="14">
          <cell r="B14" t="str">
            <v>UAU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  <cell r="T14">
            <v>1</v>
          </cell>
        </row>
        <row r="15">
          <cell r="B15" t="str">
            <v>UCM</v>
          </cell>
          <cell r="C15">
            <v>1</v>
          </cell>
          <cell r="D15">
            <v>0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  <cell r="T15">
            <v>1</v>
          </cell>
        </row>
        <row r="16">
          <cell r="B16" t="str">
            <v>UCN</v>
          </cell>
          <cell r="C16">
            <v>2</v>
          </cell>
          <cell r="D16">
            <v>0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</v>
          </cell>
          <cell r="S16">
            <v>0</v>
          </cell>
          <cell r="T16">
            <v>2</v>
          </cell>
        </row>
        <row r="17">
          <cell r="B17" t="str">
            <v>UCH</v>
          </cell>
          <cell r="C17">
            <v>8</v>
          </cell>
          <cell r="D17">
            <v>0</v>
          </cell>
          <cell r="E17">
            <v>8</v>
          </cell>
          <cell r="F17">
            <v>1</v>
          </cell>
          <cell r="G17">
            <v>0</v>
          </cell>
          <cell r="H17">
            <v>1</v>
          </cell>
          <cell r="I17">
            <v>5</v>
          </cell>
          <cell r="J17">
            <v>0</v>
          </cell>
          <cell r="K17">
            <v>5</v>
          </cell>
          <cell r="L17">
            <v>0</v>
          </cell>
          <cell r="M17">
            <v>0</v>
          </cell>
          <cell r="N17">
            <v>0</v>
          </cell>
          <cell r="O17">
            <v>2</v>
          </cell>
          <cell r="P17">
            <v>0</v>
          </cell>
          <cell r="Q17">
            <v>2</v>
          </cell>
          <cell r="R17">
            <v>16</v>
          </cell>
          <cell r="S17">
            <v>0</v>
          </cell>
          <cell r="T17">
            <v>16</v>
          </cell>
        </row>
        <row r="18">
          <cell r="B18" t="str">
            <v>UCO</v>
          </cell>
          <cell r="C18">
            <v>1</v>
          </cell>
          <cell r="D18">
            <v>0</v>
          </cell>
          <cell r="E18">
            <v>1</v>
          </cell>
          <cell r="F18">
            <v>0</v>
          </cell>
          <cell r="G18">
            <v>0</v>
          </cell>
          <cell r="H18">
            <v>0</v>
          </cell>
          <cell r="I18">
            <v>3</v>
          </cell>
          <cell r="J18">
            <v>0</v>
          </cell>
          <cell r="K18">
            <v>3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0</v>
          </cell>
          <cell r="Q18">
            <v>1</v>
          </cell>
          <cell r="R18">
            <v>5</v>
          </cell>
          <cell r="S18">
            <v>0</v>
          </cell>
          <cell r="T18">
            <v>5</v>
          </cell>
        </row>
        <row r="19">
          <cell r="B19" t="str">
            <v>FRO</v>
          </cell>
          <cell r="C19">
            <v>2</v>
          </cell>
          <cell r="D19">
            <v>0</v>
          </cell>
          <cell r="E19">
            <v>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2</v>
          </cell>
          <cell r="S19">
            <v>0</v>
          </cell>
          <cell r="T19">
            <v>2</v>
          </cell>
        </row>
        <row r="20">
          <cell r="B20" t="str">
            <v>USA</v>
          </cell>
          <cell r="C20">
            <v>2</v>
          </cell>
          <cell r="D20">
            <v>0</v>
          </cell>
          <cell r="E20">
            <v>2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3</v>
          </cell>
          <cell r="S20">
            <v>0</v>
          </cell>
          <cell r="T20">
            <v>3</v>
          </cell>
        </row>
        <row r="21">
          <cell r="B21" t="str">
            <v>TAL</v>
          </cell>
          <cell r="C21">
            <v>1</v>
          </cell>
          <cell r="D21">
            <v>0</v>
          </cell>
          <cell r="E21">
            <v>1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  <cell r="T21">
            <v>1</v>
          </cell>
        </row>
        <row r="22">
          <cell r="B22" t="str">
            <v>UTA</v>
          </cell>
          <cell r="C22">
            <v>1</v>
          </cell>
          <cell r="D22">
            <v>0</v>
          </cell>
          <cell r="E22">
            <v>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  <cell r="T22">
            <v>1</v>
          </cell>
        </row>
        <row r="23">
          <cell r="B23" t="str">
            <v>UAB</v>
          </cell>
          <cell r="C23">
            <v>1</v>
          </cell>
          <cell r="D23">
            <v>0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  <cell r="T23">
            <v>1</v>
          </cell>
        </row>
        <row r="24">
          <cell r="B24" t="str">
            <v>FSM</v>
          </cell>
          <cell r="C24">
            <v>2</v>
          </cell>
          <cell r="D24">
            <v>0</v>
          </cell>
          <cell r="E24">
            <v>2</v>
          </cell>
          <cell r="F24">
            <v>0</v>
          </cell>
          <cell r="G24">
            <v>0</v>
          </cell>
          <cell r="H24">
            <v>0</v>
          </cell>
          <cell r="I24">
            <v>2</v>
          </cell>
          <cell r="J24">
            <v>0</v>
          </cell>
          <cell r="K24">
            <v>2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4</v>
          </cell>
          <cell r="S24">
            <v>0</v>
          </cell>
          <cell r="T24">
            <v>4</v>
          </cell>
        </row>
      </sheetData>
      <sheetData sheetId="7"/>
      <sheetData sheetId="8"/>
      <sheetData sheetId="9">
        <row r="98">
          <cell r="D98" t="str">
            <v>Código</v>
          </cell>
          <cell r="E98" t="str">
            <v>Total</v>
          </cell>
        </row>
        <row r="99">
          <cell r="D99">
            <v>0</v>
          </cell>
          <cell r="E99">
            <v>1</v>
          </cell>
        </row>
        <row r="100">
          <cell r="D100">
            <v>0</v>
          </cell>
          <cell r="E100">
            <v>1</v>
          </cell>
        </row>
        <row r="101">
          <cell r="D101">
            <v>0</v>
          </cell>
          <cell r="E101">
            <v>1</v>
          </cell>
        </row>
        <row r="102">
          <cell r="D102">
            <v>0</v>
          </cell>
          <cell r="E102">
            <v>1</v>
          </cell>
        </row>
        <row r="103">
          <cell r="D103">
            <v>0</v>
          </cell>
          <cell r="E103">
            <v>1</v>
          </cell>
        </row>
        <row r="104">
          <cell r="D104">
            <v>0</v>
          </cell>
          <cell r="E104">
            <v>1</v>
          </cell>
        </row>
        <row r="105">
          <cell r="D105" t="str">
            <v>UAB</v>
          </cell>
          <cell r="E105">
            <v>6</v>
          </cell>
        </row>
        <row r="106">
          <cell r="D106">
            <v>0</v>
          </cell>
          <cell r="E106">
            <v>1</v>
          </cell>
        </row>
        <row r="107">
          <cell r="D107">
            <v>0</v>
          </cell>
          <cell r="E107">
            <v>1</v>
          </cell>
        </row>
        <row r="108">
          <cell r="D108">
            <v>0</v>
          </cell>
          <cell r="E108">
            <v>1</v>
          </cell>
        </row>
        <row r="109">
          <cell r="D109" t="str">
            <v>UAI</v>
          </cell>
          <cell r="E109">
            <v>3</v>
          </cell>
        </row>
        <row r="110">
          <cell r="D110">
            <v>0</v>
          </cell>
          <cell r="E110">
            <v>1</v>
          </cell>
        </row>
        <row r="111">
          <cell r="D111" t="str">
            <v>UDD</v>
          </cell>
          <cell r="E111">
            <v>1</v>
          </cell>
        </row>
        <row r="112">
          <cell r="D112">
            <v>0</v>
          </cell>
          <cell r="E112">
            <v>1</v>
          </cell>
        </row>
        <row r="113">
          <cell r="D113" t="str">
            <v>UAH</v>
          </cell>
          <cell r="E113">
            <v>1</v>
          </cell>
        </row>
        <row r="114">
          <cell r="D114">
            <v>0</v>
          </cell>
          <cell r="E114">
            <v>1</v>
          </cell>
        </row>
        <row r="115">
          <cell r="D115">
            <v>0</v>
          </cell>
          <cell r="E115">
            <v>1</v>
          </cell>
        </row>
        <row r="116">
          <cell r="D116">
            <v>0</v>
          </cell>
          <cell r="E116">
            <v>1</v>
          </cell>
        </row>
        <row r="117">
          <cell r="D117" t="str">
            <v>UDP</v>
          </cell>
          <cell r="E117">
            <v>3</v>
          </cell>
        </row>
        <row r="118">
          <cell r="D118">
            <v>0</v>
          </cell>
          <cell r="E118">
            <v>1</v>
          </cell>
        </row>
        <row r="119">
          <cell r="D119" t="str">
            <v>UAN</v>
          </cell>
          <cell r="E119">
            <v>1</v>
          </cell>
        </row>
        <row r="120">
          <cell r="D120">
            <v>0</v>
          </cell>
          <cell r="E120">
            <v>1</v>
          </cell>
        </row>
        <row r="121">
          <cell r="D121" t="str">
            <v>UMA</v>
          </cell>
          <cell r="E121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34">
          <cell r="B34" t="str">
            <v>UAB</v>
          </cell>
          <cell r="C34">
            <v>2206</v>
          </cell>
          <cell r="D34">
            <v>17999</v>
          </cell>
          <cell r="E34">
            <v>139</v>
          </cell>
          <cell r="F34">
            <v>420</v>
          </cell>
          <cell r="G34">
            <v>748</v>
          </cell>
          <cell r="H34">
            <v>806</v>
          </cell>
          <cell r="I34">
            <v>232</v>
          </cell>
          <cell r="J34">
            <v>1974</v>
          </cell>
        </row>
        <row r="35">
          <cell r="B35" t="str">
            <v>UAU</v>
          </cell>
          <cell r="C35">
            <v>1030</v>
          </cell>
          <cell r="D35">
            <v>4847</v>
          </cell>
          <cell r="E35">
            <v>55</v>
          </cell>
          <cell r="F35">
            <v>392</v>
          </cell>
          <cell r="G35">
            <v>281</v>
          </cell>
          <cell r="H35">
            <v>322</v>
          </cell>
          <cell r="I35">
            <v>35</v>
          </cell>
          <cell r="J35">
            <v>995</v>
          </cell>
        </row>
        <row r="36">
          <cell r="B36" t="str">
            <v>UDP</v>
          </cell>
          <cell r="C36">
            <v>1422</v>
          </cell>
          <cell r="D36">
            <v>12225</v>
          </cell>
          <cell r="E36">
            <v>108</v>
          </cell>
          <cell r="F36">
            <v>404</v>
          </cell>
          <cell r="G36">
            <v>353</v>
          </cell>
          <cell r="H36">
            <v>371</v>
          </cell>
          <cell r="I36">
            <v>294</v>
          </cell>
          <cell r="J36">
            <v>1128</v>
          </cell>
        </row>
        <row r="37">
          <cell r="B37" t="str">
            <v>UDD</v>
          </cell>
          <cell r="C37">
            <v>704</v>
          </cell>
          <cell r="D37">
            <v>5736</v>
          </cell>
          <cell r="E37">
            <v>78</v>
          </cell>
          <cell r="F37">
            <v>167</v>
          </cell>
          <cell r="G37">
            <v>268</v>
          </cell>
          <cell r="H37">
            <v>186</v>
          </cell>
          <cell r="I37">
            <v>83</v>
          </cell>
          <cell r="J37">
            <v>621</v>
          </cell>
        </row>
        <row r="38">
          <cell r="B38" t="str">
            <v>UAN</v>
          </cell>
          <cell r="C38">
            <v>761</v>
          </cell>
          <cell r="D38">
            <v>4447</v>
          </cell>
          <cell r="E38">
            <v>71</v>
          </cell>
          <cell r="F38">
            <v>239</v>
          </cell>
          <cell r="G38">
            <v>221</v>
          </cell>
          <cell r="H38">
            <v>138</v>
          </cell>
          <cell r="I38">
            <v>163</v>
          </cell>
          <cell r="J38">
            <v>598</v>
          </cell>
        </row>
        <row r="39">
          <cell r="B39" t="str">
            <v>UAI</v>
          </cell>
          <cell r="C39">
            <v>680</v>
          </cell>
          <cell r="D39">
            <v>3597</v>
          </cell>
          <cell r="E39">
            <v>85</v>
          </cell>
          <cell r="F39">
            <v>226</v>
          </cell>
          <cell r="G39">
            <v>172</v>
          </cell>
          <cell r="H39">
            <v>129</v>
          </cell>
          <cell r="I39">
            <v>153</v>
          </cell>
          <cell r="J39">
            <v>527</v>
          </cell>
        </row>
        <row r="40">
          <cell r="B40" t="str">
            <v>USS</v>
          </cell>
          <cell r="C40">
            <v>471</v>
          </cell>
          <cell r="D40">
            <v>1495</v>
          </cell>
          <cell r="E40">
            <v>58</v>
          </cell>
          <cell r="F40">
            <v>39</v>
          </cell>
          <cell r="G40">
            <v>177</v>
          </cell>
          <cell r="H40">
            <v>226</v>
          </cell>
          <cell r="I40">
            <v>29</v>
          </cell>
          <cell r="J40">
            <v>442</v>
          </cell>
        </row>
        <row r="41">
          <cell r="B41" t="str">
            <v>UST</v>
          </cell>
          <cell r="C41">
            <v>316</v>
          </cell>
          <cell r="D41">
            <v>4073</v>
          </cell>
          <cell r="E41">
            <v>62</v>
          </cell>
          <cell r="F41">
            <v>49</v>
          </cell>
          <cell r="G41">
            <v>141</v>
          </cell>
          <cell r="H41">
            <v>113</v>
          </cell>
          <cell r="I41">
            <v>13</v>
          </cell>
          <cell r="J41">
            <v>303</v>
          </cell>
        </row>
        <row r="42">
          <cell r="B42" t="str">
            <v>UMA</v>
          </cell>
          <cell r="C42">
            <v>248</v>
          </cell>
          <cell r="D42">
            <v>1032</v>
          </cell>
          <cell r="E42">
            <v>56</v>
          </cell>
          <cell r="F42">
            <v>30</v>
          </cell>
          <cell r="G42">
            <v>116</v>
          </cell>
          <cell r="H42">
            <v>73</v>
          </cell>
          <cell r="I42">
            <v>29</v>
          </cell>
          <cell r="J42">
            <v>219</v>
          </cell>
        </row>
        <row r="43">
          <cell r="B43" t="str">
            <v>UFT</v>
          </cell>
          <cell r="C43">
            <v>196</v>
          </cell>
          <cell r="D43">
            <v>669</v>
          </cell>
          <cell r="E43">
            <v>35</v>
          </cell>
          <cell r="F43">
            <v>32</v>
          </cell>
          <cell r="G43">
            <v>92</v>
          </cell>
          <cell r="H43">
            <v>46</v>
          </cell>
          <cell r="I43">
            <v>26</v>
          </cell>
          <cell r="J43">
            <v>170</v>
          </cell>
        </row>
        <row r="44">
          <cell r="B44">
            <v>0</v>
          </cell>
          <cell r="C44">
            <v>161</v>
          </cell>
          <cell r="D44">
            <v>594</v>
          </cell>
          <cell r="E44">
            <v>41</v>
          </cell>
          <cell r="F44">
            <v>20</v>
          </cell>
          <cell r="G44">
            <v>66</v>
          </cell>
          <cell r="H44">
            <v>50</v>
          </cell>
          <cell r="I44">
            <v>25</v>
          </cell>
          <cell r="J44">
            <v>136</v>
          </cell>
        </row>
        <row r="45">
          <cell r="B45" t="str">
            <v>UAH</v>
          </cell>
          <cell r="C45">
            <v>248</v>
          </cell>
          <cell r="D45">
            <v>319</v>
          </cell>
          <cell r="E45">
            <v>32</v>
          </cell>
          <cell r="F45">
            <v>28</v>
          </cell>
          <cell r="G45">
            <v>74</v>
          </cell>
          <cell r="H45">
            <v>32</v>
          </cell>
          <cell r="I45">
            <v>114</v>
          </cell>
          <cell r="J45">
            <v>134</v>
          </cell>
        </row>
        <row r="46">
          <cell r="B46">
            <v>0</v>
          </cell>
          <cell r="C46">
            <v>209</v>
          </cell>
          <cell r="D46">
            <v>471</v>
          </cell>
          <cell r="E46">
            <v>36</v>
          </cell>
          <cell r="F46">
            <v>35</v>
          </cell>
          <cell r="G46">
            <v>52</v>
          </cell>
          <cell r="H46">
            <v>110</v>
          </cell>
          <cell r="I46">
            <v>12</v>
          </cell>
          <cell r="J46">
            <v>197</v>
          </cell>
        </row>
        <row r="47">
          <cell r="B47" t="str">
            <v>AHC</v>
          </cell>
          <cell r="C47">
            <v>42</v>
          </cell>
          <cell r="D47">
            <v>158</v>
          </cell>
          <cell r="E47">
            <v>15</v>
          </cell>
          <cell r="F47">
            <v>5</v>
          </cell>
          <cell r="G47">
            <v>9</v>
          </cell>
          <cell r="H47">
            <v>9</v>
          </cell>
          <cell r="I47">
            <v>19</v>
          </cell>
          <cell r="J47">
            <v>23</v>
          </cell>
        </row>
        <row r="48">
          <cell r="B48" t="str">
            <v>UVM</v>
          </cell>
          <cell r="C48">
            <v>28</v>
          </cell>
          <cell r="D48">
            <v>50</v>
          </cell>
          <cell r="E48">
            <v>19</v>
          </cell>
          <cell r="F48">
            <v>2</v>
          </cell>
          <cell r="G48">
            <v>15</v>
          </cell>
          <cell r="H48">
            <v>7</v>
          </cell>
          <cell r="I48">
            <v>4</v>
          </cell>
          <cell r="J48">
            <v>24</v>
          </cell>
        </row>
        <row r="49">
          <cell r="B49">
            <v>0</v>
          </cell>
          <cell r="C49">
            <v>21</v>
          </cell>
          <cell r="D49">
            <v>100</v>
          </cell>
          <cell r="E49">
            <v>12</v>
          </cell>
          <cell r="F49">
            <v>9</v>
          </cell>
          <cell r="G49">
            <v>7</v>
          </cell>
          <cell r="H49">
            <v>4</v>
          </cell>
          <cell r="I49">
            <v>1</v>
          </cell>
          <cell r="J49">
            <v>20</v>
          </cell>
        </row>
        <row r="50">
          <cell r="B50" t="str">
            <v>UCS</v>
          </cell>
          <cell r="C50">
            <v>33</v>
          </cell>
          <cell r="D50">
            <v>50</v>
          </cell>
          <cell r="E50">
            <v>7</v>
          </cell>
          <cell r="F50">
            <v>3</v>
          </cell>
          <cell r="G50">
            <v>8</v>
          </cell>
          <cell r="H50">
            <v>7</v>
          </cell>
          <cell r="I50">
            <v>15</v>
          </cell>
          <cell r="J50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Q11" sqref="Q11"/>
    </sheetView>
  </sheetViews>
  <sheetFormatPr baseColWidth="10" defaultRowHeight="14" x14ac:dyDescent="0.2"/>
  <cols>
    <col min="1" max="1" width="3.1640625" style="2" customWidth="1"/>
    <col min="2" max="2" width="39" style="2" customWidth="1"/>
    <col min="3" max="3" width="12.33203125" style="2" customWidth="1"/>
    <col min="4" max="4" width="14.5" style="2" bestFit="1" customWidth="1"/>
    <col min="5" max="5" width="13.6640625" style="2" customWidth="1"/>
    <col min="6" max="6" width="11.6640625" style="2" bestFit="1" customWidth="1"/>
    <col min="7" max="7" width="12" style="2" customWidth="1"/>
    <col min="8" max="10" width="10.83203125" style="2"/>
    <col min="11" max="12" width="12.5" style="2" bestFit="1" customWidth="1"/>
    <col min="13" max="13" width="10.83203125" style="2"/>
    <col min="14" max="14" width="12" style="2" bestFit="1" customWidth="1"/>
    <col min="15" max="15" width="13.5" style="2" bestFit="1" customWidth="1"/>
    <col min="16" max="16" width="8.5" style="2" customWidth="1"/>
    <col min="17" max="16384" width="10.83203125" style="2"/>
  </cols>
  <sheetData>
    <row r="1" spans="2:14" ht="113" customHeight="1" x14ac:dyDescent="0.2"/>
    <row r="4" spans="2:14" ht="17" x14ac:dyDescent="0.2">
      <c r="B4" s="45" t="s">
        <v>51</v>
      </c>
    </row>
    <row r="5" spans="2:14" ht="15" x14ac:dyDescent="0.2">
      <c r="B5" s="46" t="s">
        <v>53</v>
      </c>
    </row>
    <row r="6" spans="2:14" ht="15" x14ac:dyDescent="0.2">
      <c r="B6" s="46" t="s">
        <v>52</v>
      </c>
    </row>
    <row r="9" spans="2:14" ht="15" x14ac:dyDescent="0.2">
      <c r="B9" s="4" t="s">
        <v>54</v>
      </c>
    </row>
    <row r="10" spans="2:14" ht="15" x14ac:dyDescent="0.2">
      <c r="B10" s="5">
        <v>7093764</v>
      </c>
    </row>
    <row r="11" spans="2:14" ht="15" x14ac:dyDescent="0.2">
      <c r="B11" s="7"/>
    </row>
    <row r="12" spans="2:14" ht="15" x14ac:dyDescent="0.2">
      <c r="B12" s="7"/>
      <c r="C12" s="7"/>
      <c r="D12" s="11">
        <v>0.15</v>
      </c>
      <c r="E12" s="11">
        <v>0.15</v>
      </c>
      <c r="F12" s="11">
        <v>0.15</v>
      </c>
      <c r="G12" s="11">
        <v>0.15</v>
      </c>
      <c r="H12" s="11">
        <v>0.15</v>
      </c>
      <c r="I12" s="11">
        <v>0.15</v>
      </c>
      <c r="J12" s="11">
        <v>0.1</v>
      </c>
    </row>
    <row r="13" spans="2:14" ht="28" x14ac:dyDescent="0.2">
      <c r="B13" s="7"/>
      <c r="C13" s="10" t="s">
        <v>21</v>
      </c>
      <c r="D13" s="10" t="s">
        <v>15</v>
      </c>
      <c r="E13" s="10" t="s">
        <v>17</v>
      </c>
      <c r="F13" s="10" t="s">
        <v>18</v>
      </c>
      <c r="G13" s="10" t="s">
        <v>19</v>
      </c>
      <c r="H13" s="10" t="s">
        <v>33</v>
      </c>
      <c r="I13" s="10" t="s">
        <v>20</v>
      </c>
      <c r="J13" s="10" t="s">
        <v>56</v>
      </c>
      <c r="K13" s="10" t="s">
        <v>22</v>
      </c>
    </row>
    <row r="14" spans="2:14" ht="28" x14ac:dyDescent="0.2">
      <c r="C14" s="10" t="s">
        <v>16</v>
      </c>
      <c r="D14" s="13">
        <f t="shared" ref="D14:J14" si="0">$B$10*D12</f>
        <v>1064064.5999999999</v>
      </c>
      <c r="E14" s="13">
        <f t="shared" si="0"/>
        <v>1064064.5999999999</v>
      </c>
      <c r="F14" s="13">
        <f t="shared" si="0"/>
        <v>1064064.5999999999</v>
      </c>
      <c r="G14" s="13">
        <f t="shared" si="0"/>
        <v>1064064.5999999999</v>
      </c>
      <c r="H14" s="13">
        <f t="shared" si="0"/>
        <v>1064064.5999999999</v>
      </c>
      <c r="I14" s="13">
        <f t="shared" si="0"/>
        <v>1064064.5999999999</v>
      </c>
      <c r="J14" s="13">
        <f t="shared" si="0"/>
        <v>709376.4</v>
      </c>
      <c r="K14" s="13">
        <f>SUM(D14:J14)</f>
        <v>7093763.9999999991</v>
      </c>
    </row>
    <row r="15" spans="2:14" ht="15" x14ac:dyDescent="0.2">
      <c r="B15" s="7"/>
    </row>
    <row r="16" spans="2:14" ht="28" x14ac:dyDescent="0.2">
      <c r="D16" s="6"/>
      <c r="N16" s="51" t="s">
        <v>55</v>
      </c>
    </row>
    <row r="17" spans="1:16" ht="42" x14ac:dyDescent="0.2">
      <c r="A17" s="25" t="s">
        <v>23</v>
      </c>
      <c r="B17" s="26" t="s">
        <v>1</v>
      </c>
      <c r="C17" s="25" t="s">
        <v>0</v>
      </c>
      <c r="D17" s="27" t="s">
        <v>15</v>
      </c>
      <c r="E17" s="27" t="s">
        <v>17</v>
      </c>
      <c r="F17" s="27" t="s">
        <v>18</v>
      </c>
      <c r="G17" s="27" t="s">
        <v>19</v>
      </c>
      <c r="H17" s="27" t="s">
        <v>33</v>
      </c>
      <c r="I17" s="27" t="s">
        <v>20</v>
      </c>
      <c r="J17" s="27" t="s">
        <v>56</v>
      </c>
      <c r="K17" s="27" t="s">
        <v>43</v>
      </c>
      <c r="L17" s="38" t="s">
        <v>44</v>
      </c>
      <c r="M17" s="38" t="s">
        <v>48</v>
      </c>
      <c r="N17" s="51" t="s">
        <v>50</v>
      </c>
      <c r="O17" s="43" t="s">
        <v>49</v>
      </c>
    </row>
    <row r="18" spans="1:16" x14ac:dyDescent="0.2">
      <c r="A18" s="28">
        <v>1</v>
      </c>
      <c r="B18" s="29" t="s">
        <v>3</v>
      </c>
      <c r="C18" s="28" t="s">
        <v>2</v>
      </c>
      <c r="D18" s="30">
        <f>(VLOOKUP(C18,Acreditación!$C$1:$E$8,3,0))*Resumen!$D$14</f>
        <v>380023.07142857136</v>
      </c>
      <c r="E18" s="31">
        <f>(IFERROR(VLOOKUP(C18,'Doctorados Acreditados'!$C$1:$E$8,3,0),0))*$E$14</f>
        <v>532032.29999999993</v>
      </c>
      <c r="F18" s="32">
        <f>VLOOKUP(C18,'Planta Académica'!$C$2:$G$7,5,0)*$F$14</f>
        <v>238110.63011709898</v>
      </c>
      <c r="G18" s="31">
        <f>(VLOOKUP(C18,'Publicaciones 2'!$C$2:$G$7,5,0))*$G$14</f>
        <v>296654.11644225422</v>
      </c>
      <c r="H18" s="31">
        <f>VLOOKUP(C18,'Citas por publicación'!$C$2:$G$7,5,0)*$H$14</f>
        <v>348185.79327140772</v>
      </c>
      <c r="I18" s="30">
        <f>VLOOKUP(C18,Proyectos!$C$2:$E$7,3,0)*Resumen!$I$14</f>
        <v>404863.603902439</v>
      </c>
      <c r="J18" s="31">
        <f>(VLOOKUP(C18,Colaboración!$C$2:$G$7,5,0))*$J$14</f>
        <v>132091.68198240938</v>
      </c>
      <c r="K18" s="35">
        <f t="shared" ref="K18:K23" si="1">SUM(D18:J18)</f>
        <v>2331961.1971441805</v>
      </c>
      <c r="L18" s="39">
        <f t="shared" ref="L18:L23" si="2">ROUND(K18,0)</f>
        <v>2331961</v>
      </c>
      <c r="M18" s="42">
        <f t="shared" ref="M18:M23" si="3">L18/$L$24</f>
        <v>0.32873394152948987</v>
      </c>
      <c r="N18" s="52">
        <v>202679</v>
      </c>
      <c r="O18" s="47">
        <f t="shared" ref="O18:O23" si="4">L18-N18</f>
        <v>2129282</v>
      </c>
      <c r="P18" s="2" t="str">
        <f t="shared" ref="P18:P23" si="5">+C18</f>
        <v>UDP</v>
      </c>
    </row>
    <row r="19" spans="1:16" x14ac:dyDescent="0.2">
      <c r="A19" s="28">
        <v>2</v>
      </c>
      <c r="B19" s="29" t="s">
        <v>5</v>
      </c>
      <c r="C19" s="28" t="s">
        <v>4</v>
      </c>
      <c r="D19" s="30">
        <f>(VLOOKUP(C19,Acreditación!$C$1:$E$8,3,0))*Resumen!$D$14</f>
        <v>380023.07142857136</v>
      </c>
      <c r="E19" s="31">
        <f>(IFERROR(VLOOKUP(C19,'Doctorados Acreditados'!$C$1:$E$8,3,0),0))*$E$14</f>
        <v>399024.22499999998</v>
      </c>
      <c r="F19" s="32">
        <f>VLOOKUP(C19,'Planta Académica'!$C$2:$G$7,5,0)*$F$14</f>
        <v>354553.25383962214</v>
      </c>
      <c r="G19" s="31">
        <f>(VLOOKUP(C19,'Publicaciones 2'!$C$2:$G$7,5,0))*$G$14</f>
        <v>176150.05326256945</v>
      </c>
      <c r="H19" s="31">
        <f>VLOOKUP(C19,'Citas por publicación'!$C$2:$G$7,5,0)*$H$14</f>
        <v>49033.99274423872</v>
      </c>
      <c r="I19" s="30">
        <f>VLOOKUP(C19,Proyectos!$C$2:$E$7,3,0)*Resumen!$I$14</f>
        <v>269909.06926829263</v>
      </c>
      <c r="J19" s="31">
        <f>(VLOOKUP(C19,Colaboración!$C$2:$G$7,5,0))*$J$14</f>
        <v>89974.425969401098</v>
      </c>
      <c r="K19" s="35">
        <f t="shared" si="1"/>
        <v>1718668.0915126957</v>
      </c>
      <c r="L19" s="39">
        <f t="shared" si="2"/>
        <v>1718668</v>
      </c>
      <c r="M19" s="42">
        <f t="shared" si="3"/>
        <v>0.24227871127373282</v>
      </c>
      <c r="N19" s="52">
        <v>110796</v>
      </c>
      <c r="O19" s="47">
        <f t="shared" si="4"/>
        <v>1607872</v>
      </c>
      <c r="P19" s="2" t="str">
        <f t="shared" si="5"/>
        <v>UAH</v>
      </c>
    </row>
    <row r="20" spans="1:16" x14ac:dyDescent="0.2">
      <c r="A20" s="28">
        <v>4</v>
      </c>
      <c r="B20" s="29" t="s">
        <v>9</v>
      </c>
      <c r="C20" s="28" t="s">
        <v>8</v>
      </c>
      <c r="D20" s="30">
        <f>(VLOOKUP(C20,Acreditación!$C$1:$E$8,3,0))*Resumen!$D$14</f>
        <v>304018.45714285708</v>
      </c>
      <c r="E20" s="31">
        <f>(IFERROR(VLOOKUP(C20,'Doctorados Acreditados'!$C$1:$E$8,3,0),0))*$E$14</f>
        <v>133008.07499999998</v>
      </c>
      <c r="F20" s="32">
        <f>VLOOKUP(C20,'Planta Académica'!$C$2:$G$7,5,0)*$F$14</f>
        <v>95715.769659495199</v>
      </c>
      <c r="G20" s="31">
        <f>(VLOOKUP(C20,'Publicaciones 2'!$C$2:$G$7,5,0))*$G$14</f>
        <v>212764.30778831191</v>
      </c>
      <c r="H20" s="31">
        <f>VLOOKUP(C20,'Citas por publicación'!$C$2:$G$7,5,0)*$H$14</f>
        <v>178630.45768465591</v>
      </c>
      <c r="I20" s="30">
        <f>VLOOKUP(C20,Proyectos!$C$2:$E$7,3,0)*Resumen!$I$14</f>
        <v>238765.71512195119</v>
      </c>
      <c r="J20" s="31">
        <f>(VLOOKUP(C20,Colaboración!$C$2:$G$7,5,0))*$J$14</f>
        <v>160861.39220554571</v>
      </c>
      <c r="K20" s="35">
        <f t="shared" si="1"/>
        <v>1323764.174602817</v>
      </c>
      <c r="L20" s="39">
        <f t="shared" si="2"/>
        <v>1323764</v>
      </c>
      <c r="M20" s="42">
        <f t="shared" si="3"/>
        <v>0.18660953479704145</v>
      </c>
      <c r="N20" s="52">
        <v>126367</v>
      </c>
      <c r="O20" s="47">
        <f t="shared" si="4"/>
        <v>1197397</v>
      </c>
      <c r="P20" s="2" t="str">
        <f t="shared" si="5"/>
        <v>UAU</v>
      </c>
    </row>
    <row r="21" spans="1:16" x14ac:dyDescent="0.2">
      <c r="A21" s="28">
        <v>5</v>
      </c>
      <c r="B21" s="29" t="s">
        <v>11</v>
      </c>
      <c r="C21" s="28" t="s">
        <v>10</v>
      </c>
      <c r="D21" s="30">
        <f>(VLOOKUP(C21,Acreditación!$C$1:$E$8,3,0))*Resumen!$D$14</f>
        <v>0</v>
      </c>
      <c r="E21" s="31">
        <f>(IFERROR(VLOOKUP(C21,'Doctorados Acreditados'!$C$1:$E$8,3,0),0))*$E$14</f>
        <v>0</v>
      </c>
      <c r="F21" s="32">
        <f>VLOOKUP(C21,'Planta Académica'!$C$2:$G$7,5,0)*$F$14</f>
        <v>97216.718581768553</v>
      </c>
      <c r="G21" s="31">
        <f>(VLOOKUP(C21,'Publicaciones 2'!$C$2:$G$7,5,0))*$G$14</f>
        <v>237730.33428918771</v>
      </c>
      <c r="H21" s="31">
        <f>VLOOKUP(C21,'Citas por publicación'!$C$2:$G$7,5,0)*$H$14</f>
        <v>188557.95030849223</v>
      </c>
      <c r="I21" s="30">
        <f>VLOOKUP(C21,Proyectos!$C$2:$E$7,3,0)*Resumen!$I$14</f>
        <v>46715.031219512188</v>
      </c>
      <c r="J21" s="31">
        <f>(VLOOKUP(C21,Colaboración!$C$2:$G$7,5,0))*$J$14</f>
        <v>144430.46751713185</v>
      </c>
      <c r="K21" s="35">
        <f t="shared" si="1"/>
        <v>714650.50191609247</v>
      </c>
      <c r="L21" s="39">
        <f t="shared" si="2"/>
        <v>714651</v>
      </c>
      <c r="M21" s="42">
        <f t="shared" si="3"/>
        <v>0.10074355447968103</v>
      </c>
      <c r="N21" s="52">
        <v>101486</v>
      </c>
      <c r="O21" s="47">
        <f t="shared" si="4"/>
        <v>613165</v>
      </c>
      <c r="P21" s="2" t="str">
        <f t="shared" si="5"/>
        <v>UFT</v>
      </c>
    </row>
    <row r="22" spans="1:16" x14ac:dyDescent="0.2">
      <c r="A22" s="28">
        <v>6</v>
      </c>
      <c r="B22" s="29" t="s">
        <v>13</v>
      </c>
      <c r="C22" s="28" t="s">
        <v>12</v>
      </c>
      <c r="D22" s="30">
        <f>(VLOOKUP(C22,Acreditación!$C$1:$E$8,3,0))*Resumen!$D$14</f>
        <v>0</v>
      </c>
      <c r="E22" s="31">
        <f>(IFERROR(VLOOKUP(C22,'Doctorados Acreditados'!$C$1:$E$8,3,0),0))*$E$14</f>
        <v>0</v>
      </c>
      <c r="F22" s="32">
        <f>VLOOKUP(C22,'Planta Académica'!$C$2:$G$7,5,0)*$F$14</f>
        <v>126876.05645417253</v>
      </c>
      <c r="G22" s="31">
        <f>(VLOOKUP(C22,'Publicaciones 2'!$C$2:$G$7,5,0))*$G$14</f>
        <v>102786.34551688428</v>
      </c>
      <c r="H22" s="31">
        <f>VLOOKUP(C22,'Citas por publicación'!$C$2:$G$7,5,0)*$H$14</f>
        <v>241960.82842370481</v>
      </c>
      <c r="I22" s="30">
        <f>VLOOKUP(C22,Proyectos!$C$2:$E$7,3,0)*Resumen!$I$14</f>
        <v>67477.267317073158</v>
      </c>
      <c r="J22" s="31">
        <f>(VLOOKUP(C22,Colaboración!$C$2:$G$7,5,0))*$J$14</f>
        <v>91189.43243238522</v>
      </c>
      <c r="K22" s="35">
        <f t="shared" si="1"/>
        <v>630289.93014422012</v>
      </c>
      <c r="L22" s="39">
        <f t="shared" si="2"/>
        <v>630290</v>
      </c>
      <c r="M22" s="42">
        <f t="shared" si="3"/>
        <v>8.8851278390428556E-2</v>
      </c>
      <c r="N22" s="52">
        <v>75930</v>
      </c>
      <c r="O22" s="47">
        <f t="shared" si="4"/>
        <v>554360</v>
      </c>
      <c r="P22" s="2" t="str">
        <f t="shared" si="5"/>
        <v>AHC</v>
      </c>
    </row>
    <row r="23" spans="1:16" x14ac:dyDescent="0.2">
      <c r="A23" s="28">
        <v>3</v>
      </c>
      <c r="B23" s="29" t="s">
        <v>7</v>
      </c>
      <c r="C23" s="28" t="s">
        <v>6</v>
      </c>
      <c r="D23" s="30">
        <f>(VLOOKUP(C23,Acreditación!$C$1:$E$8,3,0))*Resumen!$D$14</f>
        <v>0</v>
      </c>
      <c r="E23" s="31">
        <f>(IFERROR(VLOOKUP(C23,'Doctorados Acreditados'!$C$1:$E$8,3,0),0))*$E$14</f>
        <v>0</v>
      </c>
      <c r="F23" s="32">
        <f>VLOOKUP(C23,'Planta Académica'!$C$2:$G$7,5,0)*$F$14</f>
        <v>151592.17134784249</v>
      </c>
      <c r="G23" s="31">
        <f>(VLOOKUP(C23,'Publicaciones 2'!$C$2:$G$7,5,0))*$G$14</f>
        <v>37979.442700792089</v>
      </c>
      <c r="H23" s="31">
        <f>VLOOKUP(C23,'Citas por publicación'!$C$2:$G$7,5,0)*$H$14</f>
        <v>57695.577567500404</v>
      </c>
      <c r="I23" s="30">
        <f>VLOOKUP(C23,Proyectos!$C$2:$E$7,3,0)*Resumen!$I$14</f>
        <v>36333.913170731706</v>
      </c>
      <c r="J23" s="31">
        <f>(VLOOKUP(C23,Colaboración!$C$2:$G$7,5,0))*$J$14</f>
        <v>90828.999893126762</v>
      </c>
      <c r="K23" s="35">
        <f t="shared" si="1"/>
        <v>374430.10467999347</v>
      </c>
      <c r="L23" s="39">
        <f t="shared" si="2"/>
        <v>374430</v>
      </c>
      <c r="M23" s="42">
        <f t="shared" si="3"/>
        <v>5.2782979529626302E-2</v>
      </c>
      <c r="N23" s="52">
        <v>92117</v>
      </c>
      <c r="O23" s="47">
        <f t="shared" si="4"/>
        <v>282313</v>
      </c>
      <c r="P23" s="2" t="str">
        <f t="shared" si="5"/>
        <v>UCS</v>
      </c>
    </row>
    <row r="24" spans="1:16" x14ac:dyDescent="0.2">
      <c r="A24" s="40"/>
      <c r="B24" s="40"/>
      <c r="C24" s="33" t="s">
        <v>14</v>
      </c>
      <c r="D24" s="34">
        <f>SUM(D18:D23)</f>
        <v>1064064.5999999999</v>
      </c>
      <c r="E24" s="34">
        <f t="shared" ref="E24:O24" si="6">SUM(E18:E23)</f>
        <v>1064064.5999999999</v>
      </c>
      <c r="F24" s="34">
        <f t="shared" si="6"/>
        <v>1064064.5999999999</v>
      </c>
      <c r="G24" s="34">
        <f t="shared" si="6"/>
        <v>1064064.5999999994</v>
      </c>
      <c r="H24" s="34">
        <f t="shared" si="6"/>
        <v>1064064.5999999999</v>
      </c>
      <c r="I24" s="34">
        <f t="shared" si="6"/>
        <v>1064064.5999999999</v>
      </c>
      <c r="J24" s="34">
        <f t="shared" si="6"/>
        <v>709376.39999999991</v>
      </c>
      <c r="K24" s="36">
        <f t="shared" si="6"/>
        <v>7093763.9999999991</v>
      </c>
      <c r="L24" s="37">
        <f t="shared" si="6"/>
        <v>7093764</v>
      </c>
      <c r="M24" s="41">
        <f t="shared" si="6"/>
        <v>0.99999999999999989</v>
      </c>
      <c r="N24" s="53">
        <f t="shared" si="6"/>
        <v>709375</v>
      </c>
      <c r="O24" s="48">
        <f t="shared" si="6"/>
        <v>6384389</v>
      </c>
    </row>
    <row r="25" spans="1:16" x14ac:dyDescent="0.2">
      <c r="O25" s="49">
        <f>+O24+N24</f>
        <v>7093764</v>
      </c>
    </row>
    <row r="26" spans="1:16" x14ac:dyDescent="0.2">
      <c r="O26" s="50">
        <f>+O25-B10</f>
        <v>0</v>
      </c>
    </row>
  </sheetData>
  <pageMargins left="0.31496062992125984" right="0.31496062992125984" top="0.74803149606299213" bottom="0.74803149606299213" header="0.31496062992125984" footer="0.31496062992125984"/>
  <pageSetup paperSize="14" scale="6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baseColWidth="10" defaultRowHeight="15" x14ac:dyDescent="0.2"/>
  <cols>
    <col min="1" max="1" width="2.83203125" bestFit="1" customWidth="1"/>
    <col min="2" max="2" width="37.5" bestFit="1" customWidth="1"/>
  </cols>
  <sheetData>
    <row r="1" spans="1:5" ht="70" x14ac:dyDescent="0.2">
      <c r="A1" s="9" t="s">
        <v>23</v>
      </c>
      <c r="B1" s="8" t="s">
        <v>1</v>
      </c>
      <c r="C1" s="9" t="s">
        <v>0</v>
      </c>
      <c r="D1" s="10" t="s">
        <v>24</v>
      </c>
      <c r="E1" s="10" t="s">
        <v>25</v>
      </c>
    </row>
    <row r="2" spans="1:5" x14ac:dyDescent="0.2">
      <c r="A2" s="1">
        <v>1</v>
      </c>
      <c r="B2" s="3" t="s">
        <v>3</v>
      </c>
      <c r="C2" s="1" t="s">
        <v>2</v>
      </c>
      <c r="D2" s="1">
        <f>IF(IFERROR(VLOOKUP(C2,[1]IES_ACRE_31_12_2017!$F$49:$N$83,6,0),0)="SÍ",VLOOKUP(C2,[1]IES_ACRE_31_12_2017!$F$49:$N$83,9,0),0)</f>
        <v>5</v>
      </c>
      <c r="E2" s="14">
        <f t="shared" ref="E2:E7" si="0">D2/$D$8</f>
        <v>0.35714285714285715</v>
      </c>
    </row>
    <row r="3" spans="1:5" x14ac:dyDescent="0.2">
      <c r="A3" s="1">
        <v>2</v>
      </c>
      <c r="B3" s="3" t="s">
        <v>5</v>
      </c>
      <c r="C3" s="1" t="s">
        <v>4</v>
      </c>
      <c r="D3" s="1">
        <f>IF(IFERROR(VLOOKUP(C3,[1]IES_ACRE_31_12_2017!$F$49:$N$83,6,0),0)="SÍ",VLOOKUP(C3,[1]IES_ACRE_31_12_2017!$F$49:$N$83,9,0),0)</f>
        <v>5</v>
      </c>
      <c r="E3" s="14">
        <f t="shared" si="0"/>
        <v>0.35714285714285715</v>
      </c>
    </row>
    <row r="4" spans="1:5" x14ac:dyDescent="0.2">
      <c r="A4" s="1">
        <v>3</v>
      </c>
      <c r="B4" s="3" t="s">
        <v>7</v>
      </c>
      <c r="C4" s="1" t="s">
        <v>6</v>
      </c>
      <c r="D4" s="1">
        <f>IF(IFERROR(VLOOKUP(C4,[1]IES_ACRE_31_12_2017!$F$49:$N$83,6,0),0)="SÍ",VLOOKUP(C4,[1]IES_ACRE_31_12_2017!$F$49:$N$83,9,0),0)</f>
        <v>0</v>
      </c>
      <c r="E4" s="14">
        <f t="shared" si="0"/>
        <v>0</v>
      </c>
    </row>
    <row r="5" spans="1:5" x14ac:dyDescent="0.2">
      <c r="A5" s="1">
        <v>4</v>
      </c>
      <c r="B5" s="3" t="s">
        <v>9</v>
      </c>
      <c r="C5" s="1" t="s">
        <v>8</v>
      </c>
      <c r="D5" s="1">
        <f>IF(IFERROR(VLOOKUP(C5,[1]IES_ACRE_31_12_2017!$F$49:$N$83,6,0),0)="SÍ",VLOOKUP(C5,[1]IES_ACRE_31_12_2017!$F$49:$N$83,9,0),0)</f>
        <v>4</v>
      </c>
      <c r="E5" s="14">
        <f t="shared" si="0"/>
        <v>0.2857142857142857</v>
      </c>
    </row>
    <row r="6" spans="1:5" x14ac:dyDescent="0.2">
      <c r="A6" s="1">
        <v>5</v>
      </c>
      <c r="B6" s="3" t="s">
        <v>11</v>
      </c>
      <c r="C6" s="1" t="s">
        <v>10</v>
      </c>
      <c r="D6" s="1">
        <f>IF(IFERROR(VLOOKUP(C6,[1]IES_ACRE_31_12_2017!$F$49:$N$83,6,0),0)="SÍ",VLOOKUP(C6,[1]IES_ACRE_31_12_2017!$F$49:$N$83,9,0),0)</f>
        <v>0</v>
      </c>
      <c r="E6" s="14">
        <f t="shared" si="0"/>
        <v>0</v>
      </c>
    </row>
    <row r="7" spans="1:5" x14ac:dyDescent="0.2">
      <c r="A7" s="1">
        <v>6</v>
      </c>
      <c r="B7" s="3" t="s">
        <v>13</v>
      </c>
      <c r="C7" s="1" t="s">
        <v>12</v>
      </c>
      <c r="D7" s="1">
        <f>IF(IFERROR(VLOOKUP(C7,[1]IES_ACRE_31_12_2017!$F$49:$N$83,6,0),0)="SÍ",VLOOKUP(C7,[1]IES_ACRE_31_12_2017!$F$49:$N$83,9,0),0)</f>
        <v>0</v>
      </c>
      <c r="E7" s="14">
        <f t="shared" si="0"/>
        <v>0</v>
      </c>
    </row>
    <row r="8" spans="1:5" x14ac:dyDescent="0.2">
      <c r="A8" s="2"/>
      <c r="B8" s="2"/>
      <c r="C8" s="12" t="s">
        <v>14</v>
      </c>
      <c r="D8" s="12">
        <f>SUM(D2:D7)</f>
        <v>14</v>
      </c>
      <c r="E8" s="16">
        <f>SUM(E2:E7)</f>
        <v>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9" sqref="E9"/>
    </sheetView>
  </sheetViews>
  <sheetFormatPr baseColWidth="10" defaultRowHeight="15" x14ac:dyDescent="0.2"/>
  <cols>
    <col min="1" max="1" width="2.83203125" bestFit="1" customWidth="1"/>
    <col min="2" max="2" width="37.5" bestFit="1" customWidth="1"/>
  </cols>
  <sheetData>
    <row r="1" spans="1:5" ht="56" x14ac:dyDescent="0.2">
      <c r="A1" s="9" t="s">
        <v>23</v>
      </c>
      <c r="B1" s="8" t="s">
        <v>1</v>
      </c>
      <c r="C1" s="9" t="s">
        <v>0</v>
      </c>
      <c r="D1" s="10" t="s">
        <v>27</v>
      </c>
      <c r="E1" s="10" t="s">
        <v>26</v>
      </c>
    </row>
    <row r="2" spans="1:5" x14ac:dyDescent="0.2">
      <c r="A2" s="1">
        <v>1</v>
      </c>
      <c r="B2" s="3" t="s">
        <v>3</v>
      </c>
      <c r="C2" s="1" t="s">
        <v>2</v>
      </c>
      <c r="D2" s="1">
        <v>4</v>
      </c>
      <c r="E2" s="14">
        <f t="shared" ref="E2:E7" si="0">D2/$D$8</f>
        <v>0.5</v>
      </c>
    </row>
    <row r="3" spans="1:5" x14ac:dyDescent="0.2">
      <c r="A3" s="1">
        <v>2</v>
      </c>
      <c r="B3" s="3" t="s">
        <v>5</v>
      </c>
      <c r="C3" s="1" t="s">
        <v>4</v>
      </c>
      <c r="D3" s="1">
        <v>3</v>
      </c>
      <c r="E3" s="14">
        <f t="shared" si="0"/>
        <v>0.375</v>
      </c>
    </row>
    <row r="4" spans="1:5" x14ac:dyDescent="0.2">
      <c r="A4" s="1">
        <v>3</v>
      </c>
      <c r="B4" s="3" t="s">
        <v>7</v>
      </c>
      <c r="C4" s="1" t="s">
        <v>6</v>
      </c>
      <c r="D4" s="1">
        <v>0</v>
      </c>
      <c r="E4" s="14">
        <f t="shared" si="0"/>
        <v>0</v>
      </c>
    </row>
    <row r="5" spans="1:5" x14ac:dyDescent="0.2">
      <c r="A5" s="1">
        <v>4</v>
      </c>
      <c r="B5" s="3" t="s">
        <v>9</v>
      </c>
      <c r="C5" s="1" t="s">
        <v>8</v>
      </c>
      <c r="D5" s="1">
        <v>1</v>
      </c>
      <c r="E5" s="14">
        <f t="shared" si="0"/>
        <v>0.125</v>
      </c>
    </row>
    <row r="6" spans="1:5" x14ac:dyDescent="0.2">
      <c r="A6" s="1">
        <v>5</v>
      </c>
      <c r="B6" s="3" t="s">
        <v>11</v>
      </c>
      <c r="C6" s="1" t="s">
        <v>10</v>
      </c>
      <c r="D6" s="1">
        <v>0</v>
      </c>
      <c r="E6" s="14">
        <f t="shared" si="0"/>
        <v>0</v>
      </c>
    </row>
    <row r="7" spans="1:5" x14ac:dyDescent="0.2">
      <c r="A7" s="1">
        <v>6</v>
      </c>
      <c r="B7" s="3" t="s">
        <v>13</v>
      </c>
      <c r="C7" s="1" t="s">
        <v>12</v>
      </c>
      <c r="D7" s="1">
        <v>0</v>
      </c>
      <c r="E7" s="14">
        <f t="shared" si="0"/>
        <v>0</v>
      </c>
    </row>
    <row r="8" spans="1:5" x14ac:dyDescent="0.2">
      <c r="A8" s="2"/>
      <c r="B8" s="2"/>
      <c r="C8" s="12" t="s">
        <v>14</v>
      </c>
      <c r="D8" s="12">
        <f>SUM(D2:D7)</f>
        <v>8</v>
      </c>
      <c r="E8" s="16">
        <f>SUM(E2:E7)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D21" sqref="D21"/>
    </sheetView>
  </sheetViews>
  <sheetFormatPr baseColWidth="10" defaultRowHeight="15" x14ac:dyDescent="0.2"/>
  <cols>
    <col min="1" max="1" width="2.83203125" bestFit="1" customWidth="1"/>
    <col min="2" max="2" width="37.5" bestFit="1" customWidth="1"/>
  </cols>
  <sheetData>
    <row r="1" spans="1:8" ht="56" x14ac:dyDescent="0.2">
      <c r="A1" s="9" t="s">
        <v>23</v>
      </c>
      <c r="B1" s="8" t="s">
        <v>1</v>
      </c>
      <c r="C1" s="9" t="s">
        <v>0</v>
      </c>
      <c r="D1" s="10" t="s">
        <v>39</v>
      </c>
      <c r="E1" s="10" t="s">
        <v>40</v>
      </c>
      <c r="F1" s="10" t="s">
        <v>41</v>
      </c>
      <c r="G1" s="23" t="s">
        <v>42</v>
      </c>
    </row>
    <row r="2" spans="1:8" x14ac:dyDescent="0.2">
      <c r="A2" s="1">
        <v>1</v>
      </c>
      <c r="B2" s="3" t="s">
        <v>3</v>
      </c>
      <c r="C2" s="1" t="s">
        <v>2</v>
      </c>
      <c r="D2" s="1">
        <f>VLOOKUP(C2,[2]UPRIV_JC_39Hrs!$C$3:$R$34,14,0)</f>
        <v>460</v>
      </c>
      <c r="E2" s="1">
        <f>VLOOKUP(C2,[2]UPRIV_JC_39Hrs!$C$3:$R$34,15,0)</f>
        <v>1025</v>
      </c>
      <c r="F2" s="14">
        <f t="shared" ref="F2:F7" si="0">D2/E2</f>
        <v>0.44878048780487806</v>
      </c>
      <c r="G2" s="14">
        <f t="shared" ref="G2:G7" si="1">F2/$F$8</f>
        <v>0.22377459988528797</v>
      </c>
      <c r="H2" s="24"/>
    </row>
    <row r="3" spans="1:8" x14ac:dyDescent="0.2">
      <c r="A3" s="1">
        <v>2</v>
      </c>
      <c r="B3" s="3" t="s">
        <v>5</v>
      </c>
      <c r="C3" s="1" t="s">
        <v>4</v>
      </c>
      <c r="D3" s="1">
        <f>VLOOKUP(C3,[2]UPRIV_JC_39Hrs!$C$3:$R$34,14,0)</f>
        <v>282</v>
      </c>
      <c r="E3" s="1">
        <f>VLOOKUP(C3,[2]UPRIV_JC_39Hrs!$C$3:$R$34,15,0)</f>
        <v>422</v>
      </c>
      <c r="F3" s="14">
        <f t="shared" si="0"/>
        <v>0.66824644549763035</v>
      </c>
      <c r="G3" s="14">
        <f t="shared" si="1"/>
        <v>0.33320651193510448</v>
      </c>
      <c r="H3" s="24"/>
    </row>
    <row r="4" spans="1:8" x14ac:dyDescent="0.2">
      <c r="A4" s="1">
        <v>3</v>
      </c>
      <c r="B4" s="3" t="s">
        <v>7</v>
      </c>
      <c r="C4" s="1" t="s">
        <v>6</v>
      </c>
      <c r="D4" s="1">
        <f>VLOOKUP(C4,[2]UPRIV_JC_39Hrs!$C$3:$R$34,14,0)</f>
        <v>106</v>
      </c>
      <c r="E4" s="1">
        <f>VLOOKUP(C4,[2]UPRIV_JC_39Hrs!$C$3:$R$34,15,0)</f>
        <v>371</v>
      </c>
      <c r="F4" s="14">
        <f t="shared" si="0"/>
        <v>0.2857142857142857</v>
      </c>
      <c r="G4" s="14">
        <f t="shared" si="1"/>
        <v>0.14246519557914294</v>
      </c>
      <c r="H4" s="24"/>
    </row>
    <row r="5" spans="1:8" x14ac:dyDescent="0.2">
      <c r="A5" s="1">
        <v>4</v>
      </c>
      <c r="B5" s="3" t="s">
        <v>9</v>
      </c>
      <c r="C5" s="1" t="s">
        <v>8</v>
      </c>
      <c r="D5" s="1">
        <f>VLOOKUP(C5,[2]UPRIV_JC_39Hrs!$C$3:$R$34,14,0)</f>
        <v>243</v>
      </c>
      <c r="E5" s="1">
        <f>VLOOKUP(C5,[2]UPRIV_JC_39Hrs!$C$3:$R$34,15,0)</f>
        <v>1347</v>
      </c>
      <c r="F5" s="14">
        <f t="shared" si="0"/>
        <v>0.18040089086859687</v>
      </c>
      <c r="G5" s="14">
        <f t="shared" si="1"/>
        <v>8.9952968700861974E-2</v>
      </c>
      <c r="H5" s="24"/>
    </row>
    <row r="6" spans="1:8" x14ac:dyDescent="0.2">
      <c r="A6" s="1">
        <v>5</v>
      </c>
      <c r="B6" s="3" t="s">
        <v>11</v>
      </c>
      <c r="C6" s="1" t="s">
        <v>10</v>
      </c>
      <c r="D6" s="1">
        <f>VLOOKUP(C6,[2]UPRIV_JC_39Hrs!$C$3:$R$34,14,0)</f>
        <v>59</v>
      </c>
      <c r="E6" s="1">
        <f>VLOOKUP(C6,[2]UPRIV_JC_39Hrs!$C$3:$R$34,15,0)</f>
        <v>322</v>
      </c>
      <c r="F6" s="14">
        <f t="shared" si="0"/>
        <v>0.18322981366459629</v>
      </c>
      <c r="G6" s="14">
        <f t="shared" si="1"/>
        <v>9.13635493387982E-2</v>
      </c>
      <c r="H6" s="24"/>
    </row>
    <row r="7" spans="1:8" x14ac:dyDescent="0.2">
      <c r="A7" s="1">
        <v>6</v>
      </c>
      <c r="B7" s="3" t="s">
        <v>13</v>
      </c>
      <c r="C7" s="1" t="s">
        <v>12</v>
      </c>
      <c r="D7" s="1">
        <f>VLOOKUP(C7,[2]UPRIV_JC_39Hrs!$C$3:$R$34,14,0)</f>
        <v>33</v>
      </c>
      <c r="E7" s="1">
        <f>VLOOKUP(C7,[2]UPRIV_JC_39Hrs!$C$3:$R$34,15,0)</f>
        <v>138</v>
      </c>
      <c r="F7" s="14">
        <f t="shared" si="0"/>
        <v>0.2391304347826087</v>
      </c>
      <c r="G7" s="14">
        <f t="shared" si="1"/>
        <v>0.11923717456080443</v>
      </c>
      <c r="H7" s="24"/>
    </row>
    <row r="8" spans="1:8" x14ac:dyDescent="0.2">
      <c r="A8" s="2"/>
      <c r="B8" s="2"/>
      <c r="C8" s="12" t="s">
        <v>14</v>
      </c>
      <c r="D8" s="15">
        <f>SUM(D2:D7)</f>
        <v>1183</v>
      </c>
      <c r="E8" s="15">
        <f>SUM(E2:E7)</f>
        <v>3625</v>
      </c>
      <c r="F8" s="16">
        <f>SUM(F2:F7)</f>
        <v>2.0055023583325959</v>
      </c>
      <c r="G8" s="16">
        <f>SUM(G2:G7)</f>
        <v>1</v>
      </c>
    </row>
    <row r="11" spans="1:8" x14ac:dyDescent="0.2">
      <c r="D11" s="2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19" sqref="F19"/>
    </sheetView>
  </sheetViews>
  <sheetFormatPr baseColWidth="10" defaultRowHeight="15" x14ac:dyDescent="0.2"/>
  <cols>
    <col min="1" max="1" width="2.83203125" bestFit="1" customWidth="1"/>
    <col min="2" max="2" width="37.5" bestFit="1" customWidth="1"/>
  </cols>
  <sheetData>
    <row r="1" spans="1:7" ht="70" x14ac:dyDescent="0.2">
      <c r="A1" s="9" t="s">
        <v>23</v>
      </c>
      <c r="B1" s="8" t="s">
        <v>1</v>
      </c>
      <c r="C1" s="9" t="s">
        <v>0</v>
      </c>
      <c r="D1" s="10" t="s">
        <v>45</v>
      </c>
      <c r="E1" s="10" t="s">
        <v>28</v>
      </c>
      <c r="F1" s="10" t="s">
        <v>46</v>
      </c>
      <c r="G1" s="10" t="s">
        <v>47</v>
      </c>
    </row>
    <row r="2" spans="1:7" x14ac:dyDescent="0.2">
      <c r="A2" s="1">
        <v>1</v>
      </c>
      <c r="B2" s="3" t="s">
        <v>3</v>
      </c>
      <c r="C2" s="1" t="s">
        <v>2</v>
      </c>
      <c r="D2" s="44">
        <f>VLOOKUP(C2,[3]SCOPUS!$B$38:$N$51,12,0)</f>
        <v>1686</v>
      </c>
      <c r="E2" s="44">
        <f>VLOOKUP(C2,[2]UPRIV_JC_39Hrs!$C$3:$R$34,16,0)</f>
        <v>1457</v>
      </c>
      <c r="F2" s="19">
        <f t="shared" ref="F2:F7" si="0">D2/E2</f>
        <v>1.1571722717913522</v>
      </c>
      <c r="G2" s="21">
        <f t="shared" ref="G2:G7" si="1">F2/$F$8</f>
        <v>0.27879333307606913</v>
      </c>
    </row>
    <row r="3" spans="1:7" x14ac:dyDescent="0.2">
      <c r="A3" s="1">
        <v>2</v>
      </c>
      <c r="B3" s="3" t="s">
        <v>5</v>
      </c>
      <c r="C3" s="1" t="s">
        <v>4</v>
      </c>
      <c r="D3" s="44">
        <f>VLOOKUP(C3,[3]SCOPUS!$B$38:$N$51,12,0)</f>
        <v>448</v>
      </c>
      <c r="E3" s="44">
        <f>VLOOKUP(C3,[2]UPRIV_JC_39Hrs!$C$3:$R$34,16,0)</f>
        <v>652</v>
      </c>
      <c r="F3" s="19">
        <f t="shared" si="0"/>
        <v>0.68711656441717794</v>
      </c>
      <c r="G3" s="21">
        <f t="shared" si="1"/>
        <v>0.1655445104202973</v>
      </c>
    </row>
    <row r="4" spans="1:7" x14ac:dyDescent="0.2">
      <c r="A4" s="1">
        <v>3</v>
      </c>
      <c r="B4" s="3" t="s">
        <v>7</v>
      </c>
      <c r="C4" s="1" t="s">
        <v>6</v>
      </c>
      <c r="D4" s="44">
        <f>VLOOKUP(C4,[3]SCOPUS!$B$38:$N$51,12,0)</f>
        <v>72</v>
      </c>
      <c r="E4" s="44">
        <f>VLOOKUP(C4,[2]UPRIV_JC_39Hrs!$C$3:$R$34,16,0)</f>
        <v>486</v>
      </c>
      <c r="F4" s="19">
        <f t="shared" si="0"/>
        <v>0.14814814814814814</v>
      </c>
      <c r="G4" s="21">
        <f t="shared" si="1"/>
        <v>3.5692797881624945E-2</v>
      </c>
    </row>
    <row r="5" spans="1:7" x14ac:dyDescent="0.2">
      <c r="A5" s="1">
        <v>4</v>
      </c>
      <c r="B5" s="3" t="s">
        <v>9</v>
      </c>
      <c r="C5" s="1" t="s">
        <v>8</v>
      </c>
      <c r="D5" s="44">
        <f>VLOOKUP(C5,[3]SCOPUS!$B$38:$N$51,12,0)</f>
        <v>1508</v>
      </c>
      <c r="E5" s="44">
        <f>VLOOKUP(C5,[2]UPRIV_JC_39Hrs!$C$3:$R$34,16,0)</f>
        <v>1817</v>
      </c>
      <c r="F5" s="19">
        <f t="shared" si="0"/>
        <v>0.82993946064942214</v>
      </c>
      <c r="G5" s="21">
        <f t="shared" si="1"/>
        <v>0.19995431460487637</v>
      </c>
    </row>
    <row r="6" spans="1:7" x14ac:dyDescent="0.2">
      <c r="A6" s="1">
        <v>5</v>
      </c>
      <c r="B6" s="3" t="s">
        <v>11</v>
      </c>
      <c r="C6" s="1" t="s">
        <v>10</v>
      </c>
      <c r="D6" s="44">
        <f>VLOOKUP(C6,[3]SCOPUS!$B$38:$N$51,12,0)</f>
        <v>319</v>
      </c>
      <c r="E6" s="44">
        <f>VLOOKUP(C6,[2]UPRIV_JC_39Hrs!$C$3:$R$34,16,0)</f>
        <v>344</v>
      </c>
      <c r="F6" s="19">
        <f t="shared" si="0"/>
        <v>0.92732558139534882</v>
      </c>
      <c r="G6" s="21">
        <f t="shared" si="1"/>
        <v>0.22341720069363058</v>
      </c>
    </row>
    <row r="7" spans="1:7" x14ac:dyDescent="0.2">
      <c r="A7" s="1">
        <v>6</v>
      </c>
      <c r="B7" s="3" t="s">
        <v>13</v>
      </c>
      <c r="C7" s="1" t="s">
        <v>12</v>
      </c>
      <c r="D7" s="44">
        <f>VLOOKUP(C7,[3]SCOPUS!$B$38:$N$51,12,0)</f>
        <v>85</v>
      </c>
      <c r="E7" s="44">
        <f>VLOOKUP(C7,[2]UPRIV_JC_39Hrs!$C$3:$R$34,16,0)</f>
        <v>212</v>
      </c>
      <c r="F7" s="19">
        <f t="shared" si="0"/>
        <v>0.40094339622641512</v>
      </c>
      <c r="G7" s="21">
        <f t="shared" si="1"/>
        <v>9.6597843323501492E-2</v>
      </c>
    </row>
    <row r="8" spans="1:7" x14ac:dyDescent="0.2">
      <c r="A8" s="2"/>
      <c r="B8" s="2"/>
      <c r="C8" s="12" t="s">
        <v>14</v>
      </c>
      <c r="D8" s="15">
        <f>SUM(D2:D7)</f>
        <v>4118</v>
      </c>
      <c r="E8" s="15">
        <f>SUM(E2:E7)</f>
        <v>4968</v>
      </c>
      <c r="F8" s="20">
        <f>SUM(F2:F7)</f>
        <v>4.1506454226278651</v>
      </c>
      <c r="G8" s="22">
        <f>SUM(G2:G7)</f>
        <v>0.99999999999999978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B9" sqref="B9"/>
    </sheetView>
  </sheetViews>
  <sheetFormatPr baseColWidth="10" defaultRowHeight="15" x14ac:dyDescent="0.2"/>
  <cols>
    <col min="1" max="1" width="2.83203125" bestFit="1" customWidth="1"/>
    <col min="2" max="2" width="37.5" bestFit="1" customWidth="1"/>
  </cols>
  <sheetData>
    <row r="1" spans="1:7" ht="56" x14ac:dyDescent="0.2">
      <c r="A1" s="9" t="s">
        <v>23</v>
      </c>
      <c r="B1" s="8" t="s">
        <v>1</v>
      </c>
      <c r="C1" s="9" t="s">
        <v>0</v>
      </c>
      <c r="D1" s="10" t="s">
        <v>30</v>
      </c>
      <c r="E1" s="10" t="s">
        <v>31</v>
      </c>
      <c r="F1" s="10" t="s">
        <v>32</v>
      </c>
      <c r="G1" s="10" t="s">
        <v>29</v>
      </c>
    </row>
    <row r="2" spans="1:7" x14ac:dyDescent="0.2">
      <c r="A2" s="1">
        <v>1</v>
      </c>
      <c r="B2" s="3" t="s">
        <v>3</v>
      </c>
      <c r="C2" s="1" t="s">
        <v>2</v>
      </c>
      <c r="D2" s="44">
        <f>VLOOKUP(C2,[4]WOS!$B$36:$N$65,13,0)</f>
        <v>7157</v>
      </c>
      <c r="E2" s="44">
        <f>VLOOKUP(C2,[4]WOS!$B$36:$N$65,12,0)</f>
        <v>1223</v>
      </c>
      <c r="F2" s="17">
        <f t="shared" ref="F2:F7" si="0">D2/E2</f>
        <v>5.8520032706459526</v>
      </c>
      <c r="G2" s="14">
        <f t="shared" ref="G2:G7" si="1">F2/$F$8</f>
        <v>0.32722241983372791</v>
      </c>
    </row>
    <row r="3" spans="1:7" x14ac:dyDescent="0.2">
      <c r="A3" s="1">
        <v>2</v>
      </c>
      <c r="B3" s="3" t="s">
        <v>5</v>
      </c>
      <c r="C3" s="1" t="s">
        <v>4</v>
      </c>
      <c r="D3" s="44">
        <f>VLOOKUP(C3,[4]WOS!$B$36:$N$65,13,0)</f>
        <v>164</v>
      </c>
      <c r="E3" s="44">
        <f>VLOOKUP(C3,[4]WOS!$B$36:$N$65,12,0)</f>
        <v>199</v>
      </c>
      <c r="F3" s="17">
        <f t="shared" si="0"/>
        <v>0.82412060301507539</v>
      </c>
      <c r="G3" s="14">
        <f t="shared" si="1"/>
        <v>4.6081781824373003E-2</v>
      </c>
    </row>
    <row r="4" spans="1:7" x14ac:dyDescent="0.2">
      <c r="A4" s="1">
        <v>3</v>
      </c>
      <c r="B4" s="3" t="s">
        <v>7</v>
      </c>
      <c r="C4" s="1" t="s">
        <v>6</v>
      </c>
      <c r="D4" s="44">
        <f>VLOOKUP(C4,[4]WOS!$B$36:$N$65,13,0)</f>
        <v>32</v>
      </c>
      <c r="E4" s="44">
        <f>VLOOKUP(C4,[4]WOS!$B$36:$N$65,12,0)</f>
        <v>33</v>
      </c>
      <c r="F4" s="17">
        <f t="shared" si="0"/>
        <v>0.96969696969696972</v>
      </c>
      <c r="G4" s="14">
        <f t="shared" si="1"/>
        <v>5.4221874844347241E-2</v>
      </c>
    </row>
    <row r="5" spans="1:7" x14ac:dyDescent="0.2">
      <c r="A5" s="1">
        <v>4</v>
      </c>
      <c r="B5" s="3" t="s">
        <v>9</v>
      </c>
      <c r="C5" s="1" t="s">
        <v>8</v>
      </c>
      <c r="D5" s="44">
        <f>VLOOKUP(C5,[4]WOS!$B$36:$N$65,13,0)</f>
        <v>2651</v>
      </c>
      <c r="E5" s="44">
        <f>VLOOKUP(C5,[4]WOS!$B$36:$N$65,12,0)</f>
        <v>883</v>
      </c>
      <c r="F5" s="17">
        <f t="shared" si="0"/>
        <v>3.002265005662514</v>
      </c>
      <c r="G5" s="14">
        <f t="shared" si="1"/>
        <v>0.16787557605492742</v>
      </c>
    </row>
    <row r="6" spans="1:7" x14ac:dyDescent="0.2">
      <c r="A6" s="1">
        <v>5</v>
      </c>
      <c r="B6" s="3" t="s">
        <v>11</v>
      </c>
      <c r="C6" s="1" t="s">
        <v>10</v>
      </c>
      <c r="D6" s="44">
        <f>VLOOKUP(C6,[4]WOS!$B$36:$N$65,13,0)</f>
        <v>431</v>
      </c>
      <c r="E6" s="44">
        <f>VLOOKUP(C6,[4]WOS!$B$36:$N$65,12,0)</f>
        <v>136</v>
      </c>
      <c r="F6" s="17">
        <f t="shared" si="0"/>
        <v>3.1691176470588234</v>
      </c>
      <c r="G6" s="14">
        <f t="shared" si="1"/>
        <v>0.17720535981414309</v>
      </c>
    </row>
    <row r="7" spans="1:7" x14ac:dyDescent="0.2">
      <c r="A7" s="1">
        <v>6</v>
      </c>
      <c r="B7" s="3" t="s">
        <v>13</v>
      </c>
      <c r="C7" s="1" t="s">
        <v>12</v>
      </c>
      <c r="D7" s="44">
        <f>VLOOKUP(C7,[4]WOS!$B$36:$N$65,13,0)</f>
        <v>122</v>
      </c>
      <c r="E7" s="44">
        <f>VLOOKUP(C7,[4]WOS!$B$36:$N$65,12,0)</f>
        <v>30</v>
      </c>
      <c r="F7" s="17">
        <f t="shared" si="0"/>
        <v>4.0666666666666664</v>
      </c>
      <c r="G7" s="14">
        <f t="shared" si="1"/>
        <v>0.22739298762848123</v>
      </c>
    </row>
    <row r="8" spans="1:7" x14ac:dyDescent="0.2">
      <c r="A8" s="2"/>
      <c r="B8" s="2"/>
      <c r="C8" s="12" t="s">
        <v>14</v>
      </c>
      <c r="D8" s="15">
        <f>SUM(D2:D7)</f>
        <v>10557</v>
      </c>
      <c r="E8" s="15">
        <f>SUM(E2:E7)</f>
        <v>2504</v>
      </c>
      <c r="F8" s="18">
        <f>SUM(F2:F7)</f>
        <v>17.883870162746003</v>
      </c>
      <c r="G8" s="16">
        <f>SUM(G2:G7)</f>
        <v>0.99999999999999989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F23" sqref="F23"/>
    </sheetView>
  </sheetViews>
  <sheetFormatPr baseColWidth="10" defaultRowHeight="15" x14ac:dyDescent="0.2"/>
  <cols>
    <col min="1" max="1" width="2.83203125" bestFit="1" customWidth="1"/>
    <col min="2" max="2" width="37.5" bestFit="1" customWidth="1"/>
  </cols>
  <sheetData>
    <row r="1" spans="1:5" ht="28" x14ac:dyDescent="0.2">
      <c r="A1" s="9" t="s">
        <v>23</v>
      </c>
      <c r="B1" s="8" t="s">
        <v>1</v>
      </c>
      <c r="C1" s="9" t="s">
        <v>0</v>
      </c>
      <c r="D1" s="10" t="s">
        <v>34</v>
      </c>
      <c r="E1" s="10" t="s">
        <v>35</v>
      </c>
    </row>
    <row r="2" spans="1:5" x14ac:dyDescent="0.2">
      <c r="A2" s="1">
        <v>1</v>
      </c>
      <c r="B2" s="3" t="s">
        <v>3</v>
      </c>
      <c r="C2" s="1" t="s">
        <v>2</v>
      </c>
      <c r="D2" s="1">
        <f>IFERROR(VLOOKUP(C2,[5]FONDECYT!$B$6:$L$49,11,0),0)+IFERROR(VLOOKUP(C2,[5]Astronomía!$B$7:$Q$14,13,0),0)+IFERROR(VLOOKUP(C2,[5]FONDEF!$B$6:$E$47,4,0),0)+IFERROR(VLOOKUP(C2,[5]FONIS!$B$17:$E$28,4,0),0)+IFERROR(VLOOKUP(C2,'[5]PCI(PIC)'!$B$6:$E$27,4,0),0)+IFERROR(+VLOOKUP(C2,[5]PIA!$B$10:$T$24,19,0),0)+IFERROR(VLOOKUP(C2,'[5]ICM 2017'!$D$98:$E$121,2,0),0)</f>
        <v>78</v>
      </c>
      <c r="E2" s="14">
        <f t="shared" ref="E2:E7" si="0">D2/$D$8</f>
        <v>0.38048780487804879</v>
      </c>
    </row>
    <row r="3" spans="1:5" x14ac:dyDescent="0.2">
      <c r="A3" s="1">
        <v>2</v>
      </c>
      <c r="B3" s="3" t="s">
        <v>5</v>
      </c>
      <c r="C3" s="1" t="s">
        <v>4</v>
      </c>
      <c r="D3" s="1">
        <f>IFERROR(VLOOKUP(C3,[5]FONDECYT!$B$6:$L$49,11,0),0)+IFERROR(VLOOKUP(C3,[5]Astronomía!$B$7:$Q$14,13,0),0)+IFERROR(VLOOKUP(C3,[5]FONDEF!$B$6:$E$47,4,0),0)+IFERROR(VLOOKUP(C3,[5]FONIS!$B$17:$E$28,4,0),0)+IFERROR(VLOOKUP(C3,'[5]PCI(PIC)'!$B$6:$E$27,4,0),0)+IFERROR(+VLOOKUP(C3,[5]PIA!$B$10:$T$24,19,0),0)+IFERROR(VLOOKUP(C3,'[5]ICM 2017'!$D$98:$E$121,2,0),0)</f>
        <v>52</v>
      </c>
      <c r="E3" s="14">
        <f t="shared" si="0"/>
        <v>0.25365853658536586</v>
      </c>
    </row>
    <row r="4" spans="1:5" x14ac:dyDescent="0.2">
      <c r="A4" s="1">
        <v>3</v>
      </c>
      <c r="B4" s="3" t="s">
        <v>7</v>
      </c>
      <c r="C4" s="1" t="s">
        <v>6</v>
      </c>
      <c r="D4" s="1">
        <f>IFERROR(VLOOKUP(C4,[5]FONDECYT!$B$6:$L$49,11,0),0)+IFERROR(VLOOKUP(C4,[5]Astronomía!$B$7:$Q$14,13,0),0)+IFERROR(VLOOKUP(C4,[5]FONDEF!$B$6:$E$47,4,0),0)+IFERROR(VLOOKUP(C4,[5]FONIS!$B$17:$E$28,4,0),0)+IFERROR(VLOOKUP(C4,'[5]PCI(PIC)'!$B$6:$E$27,4,0),0)+IFERROR(+VLOOKUP(C4,[5]PIA!$B$10:$T$24,19,0),0)+IFERROR(VLOOKUP(C4,'[5]ICM 2017'!$D$98:$E$121,2,0),0)</f>
        <v>7</v>
      </c>
      <c r="E4" s="14">
        <f t="shared" si="0"/>
        <v>3.4146341463414637E-2</v>
      </c>
    </row>
    <row r="5" spans="1:5" x14ac:dyDescent="0.2">
      <c r="A5" s="1">
        <v>4</v>
      </c>
      <c r="B5" s="3" t="s">
        <v>9</v>
      </c>
      <c r="C5" s="1" t="s">
        <v>8</v>
      </c>
      <c r="D5" s="1">
        <f>IFERROR(VLOOKUP(C5,[5]FONDECYT!$B$6:$L$49,11,0),0)+IFERROR(VLOOKUP(C5,[5]Astronomía!$B$7:$Q$14,13,0),0)+IFERROR(VLOOKUP(C5,[5]FONDEF!$B$6:$E$47,4,0),0)+IFERROR(VLOOKUP(C5,[5]FONIS!$B$17:$E$28,4,0),0)+IFERROR(VLOOKUP(C5,'[5]PCI(PIC)'!$B$6:$E$27,4,0),0)+IFERROR(+VLOOKUP(C5,[5]PIA!$B$10:$T$24,19,0),0)+IFERROR(VLOOKUP(C5,'[5]ICM 2017'!$D$98:$E$121,2,0),0)</f>
        <v>46</v>
      </c>
      <c r="E5" s="14">
        <f t="shared" si="0"/>
        <v>0.22439024390243903</v>
      </c>
    </row>
    <row r="6" spans="1:5" x14ac:dyDescent="0.2">
      <c r="A6" s="1">
        <v>5</v>
      </c>
      <c r="B6" s="3" t="s">
        <v>11</v>
      </c>
      <c r="C6" s="1" t="s">
        <v>10</v>
      </c>
      <c r="D6" s="1">
        <f>IFERROR(VLOOKUP(C6,[5]FONDECYT!$B$6:$L$49,11,0),0)+IFERROR(VLOOKUP(C6,[5]Astronomía!$B$7:$Q$14,13,0),0)+IFERROR(VLOOKUP(C6,[5]FONDEF!$B$6:$E$47,4,0),0)+IFERROR(VLOOKUP(C6,[5]FONIS!$B$17:$E$28,4,0),0)+IFERROR(VLOOKUP(C6,'[5]PCI(PIC)'!$B$6:$E$27,4,0),0)+IFERROR(+VLOOKUP(C6,[5]PIA!$B$10:$T$24,19,0),0)+IFERROR(VLOOKUP(C6,'[5]ICM 2017'!$D$98:$E$121,2,0),0)</f>
        <v>9</v>
      </c>
      <c r="E6" s="14">
        <f t="shared" si="0"/>
        <v>4.3902439024390241E-2</v>
      </c>
    </row>
    <row r="7" spans="1:5" x14ac:dyDescent="0.2">
      <c r="A7" s="1">
        <v>6</v>
      </c>
      <c r="B7" s="3" t="s">
        <v>13</v>
      </c>
      <c r="C7" s="1" t="s">
        <v>12</v>
      </c>
      <c r="D7" s="1">
        <f>IFERROR(VLOOKUP(C7,[5]FONDECYT!$B$6:$L$49,11,0),0)+IFERROR(VLOOKUP(C7,[5]Astronomía!$B$7:$Q$14,13,0),0)+IFERROR(VLOOKUP(C7,[5]FONDEF!$B$6:$E$47,4,0),0)+IFERROR(VLOOKUP(C7,[5]FONIS!$B$17:$E$28,4,0),0)+IFERROR(VLOOKUP(C7,'[5]PCI(PIC)'!$B$6:$E$27,4,0),0)+IFERROR(+VLOOKUP(C7,[5]PIA!$B$10:$T$24,19,0),0)+IFERROR(VLOOKUP(C7,'[5]ICM 2017'!$D$98:$E$121,2,0),0)</f>
        <v>13</v>
      </c>
      <c r="E7" s="14">
        <f t="shared" si="0"/>
        <v>6.3414634146341464E-2</v>
      </c>
    </row>
    <row r="8" spans="1:5" x14ac:dyDescent="0.2">
      <c r="A8" s="2"/>
      <c r="B8" s="2"/>
      <c r="C8" s="12" t="s">
        <v>14</v>
      </c>
      <c r="D8" s="15">
        <f>SUM(D2:D7)</f>
        <v>205</v>
      </c>
      <c r="E8" s="16">
        <f>SUM(E2:E7)</f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G11" sqref="G11"/>
    </sheetView>
  </sheetViews>
  <sheetFormatPr baseColWidth="10" defaultRowHeight="15" x14ac:dyDescent="0.2"/>
  <cols>
    <col min="1" max="1" width="2.83203125" bestFit="1" customWidth="1"/>
    <col min="2" max="2" width="37.5" bestFit="1" customWidth="1"/>
  </cols>
  <sheetData>
    <row r="1" spans="1:7" ht="70" x14ac:dyDescent="0.2">
      <c r="A1" s="9" t="s">
        <v>23</v>
      </c>
      <c r="B1" s="8" t="s">
        <v>1</v>
      </c>
      <c r="C1" s="9" t="s">
        <v>0</v>
      </c>
      <c r="D1" s="10" t="s">
        <v>36</v>
      </c>
      <c r="E1" s="10" t="s">
        <v>31</v>
      </c>
      <c r="F1" s="10" t="s">
        <v>37</v>
      </c>
      <c r="G1" s="10" t="s">
        <v>38</v>
      </c>
    </row>
    <row r="2" spans="1:7" x14ac:dyDescent="0.2">
      <c r="A2" s="1">
        <v>1</v>
      </c>
      <c r="B2" s="3" t="s">
        <v>3</v>
      </c>
      <c r="C2" s="1" t="s">
        <v>2</v>
      </c>
      <c r="D2" s="1">
        <f>VLOOKUP(C2,[6]Hoja1!$B$34:$J$50,9,0)</f>
        <v>1128</v>
      </c>
      <c r="E2" s="1">
        <f>VLOOKUP(C2,[6]Hoja1!$B$34:$J$50,2,0)</f>
        <v>1422</v>
      </c>
      <c r="F2" s="17">
        <f t="shared" ref="F2:F7" si="0">D2/E2</f>
        <v>0.7932489451476793</v>
      </c>
      <c r="G2" s="14">
        <f t="shared" ref="G2:G7" si="1">F2/$F$8</f>
        <v>0.18620817098286521</v>
      </c>
    </row>
    <row r="3" spans="1:7" x14ac:dyDescent="0.2">
      <c r="A3" s="1">
        <v>2</v>
      </c>
      <c r="B3" s="3" t="s">
        <v>5</v>
      </c>
      <c r="C3" s="1" t="s">
        <v>4</v>
      </c>
      <c r="D3" s="1">
        <f>VLOOKUP(C3,[6]Hoja1!$B$34:$J$50,9,0)</f>
        <v>134</v>
      </c>
      <c r="E3" s="1">
        <f>VLOOKUP(C3,[6]Hoja1!$B$34:$J$50,2,0)</f>
        <v>248</v>
      </c>
      <c r="F3" s="17">
        <f t="shared" si="0"/>
        <v>0.54032258064516125</v>
      </c>
      <c r="G3" s="14">
        <f t="shared" si="1"/>
        <v>0.12683594487975791</v>
      </c>
    </row>
    <row r="4" spans="1:7" x14ac:dyDescent="0.2">
      <c r="A4" s="1">
        <v>3</v>
      </c>
      <c r="B4" s="3" t="s">
        <v>7</v>
      </c>
      <c r="C4" s="1" t="s">
        <v>6</v>
      </c>
      <c r="D4" s="1">
        <f>VLOOKUP(C4,[6]Hoja1!$B$34:$J$50,9,0)</f>
        <v>18</v>
      </c>
      <c r="E4" s="1">
        <f>VLOOKUP(C4,[6]Hoja1!$B$34:$J$50,2,0)</f>
        <v>33</v>
      </c>
      <c r="F4" s="17">
        <f t="shared" si="0"/>
        <v>0.54545454545454541</v>
      </c>
      <c r="G4" s="14">
        <f t="shared" si="1"/>
        <v>0.12804062820968778</v>
      </c>
    </row>
    <row r="5" spans="1:7" x14ac:dyDescent="0.2">
      <c r="A5" s="1">
        <v>4</v>
      </c>
      <c r="B5" s="3" t="s">
        <v>9</v>
      </c>
      <c r="C5" s="1" t="s">
        <v>8</v>
      </c>
      <c r="D5" s="1">
        <f>VLOOKUP(C5,[6]Hoja1!$B$34:$J$50,9,0)</f>
        <v>995</v>
      </c>
      <c r="E5" s="1">
        <f>VLOOKUP(C5,[6]Hoja1!$B$34:$J$50,2,0)</f>
        <v>1030</v>
      </c>
      <c r="F5" s="17">
        <f t="shared" si="0"/>
        <v>0.96601941747572817</v>
      </c>
      <c r="G5" s="14">
        <f t="shared" si="1"/>
        <v>0.22676451063997294</v>
      </c>
    </row>
    <row r="6" spans="1:7" x14ac:dyDescent="0.2">
      <c r="A6" s="1">
        <v>5</v>
      </c>
      <c r="B6" s="3" t="s">
        <v>11</v>
      </c>
      <c r="C6" s="1" t="s">
        <v>10</v>
      </c>
      <c r="D6" s="1">
        <f>VLOOKUP(C6,[6]Hoja1!$B$34:$J$50,9,0)</f>
        <v>170</v>
      </c>
      <c r="E6" s="1">
        <f>VLOOKUP(C6,[6]Hoja1!$B$34:$J$50,2,0)</f>
        <v>196</v>
      </c>
      <c r="F6" s="17">
        <f t="shared" si="0"/>
        <v>0.86734693877551017</v>
      </c>
      <c r="G6" s="14">
        <f t="shared" si="1"/>
        <v>0.20360201934703753</v>
      </c>
    </row>
    <row r="7" spans="1:7" x14ac:dyDescent="0.2">
      <c r="A7" s="1">
        <v>6</v>
      </c>
      <c r="B7" s="3" t="s">
        <v>13</v>
      </c>
      <c r="C7" s="1" t="s">
        <v>12</v>
      </c>
      <c r="D7" s="1">
        <f>VLOOKUP(C7,[6]Hoja1!$B$34:$J$50,9,0)</f>
        <v>23</v>
      </c>
      <c r="E7" s="1">
        <f>VLOOKUP(C7,[6]Hoja1!$B$34:$J$50,2,0)</f>
        <v>42</v>
      </c>
      <c r="F7" s="17">
        <f t="shared" si="0"/>
        <v>0.54761904761904767</v>
      </c>
      <c r="G7" s="14">
        <f t="shared" si="1"/>
        <v>0.12854872594067862</v>
      </c>
    </row>
    <row r="8" spans="1:7" x14ac:dyDescent="0.2">
      <c r="A8" s="2"/>
      <c r="B8" s="2"/>
      <c r="C8" s="12" t="s">
        <v>14</v>
      </c>
      <c r="D8" s="15">
        <f>SUM(D2:D7)</f>
        <v>2468</v>
      </c>
      <c r="E8" s="15">
        <f>SUM(E2:E7)</f>
        <v>2971</v>
      </c>
      <c r="F8" s="18">
        <f>SUM(F2:F7)</f>
        <v>4.2600114751176719</v>
      </c>
      <c r="G8" s="16">
        <f>SUM(G2:G7)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Acreditación</vt:lpstr>
      <vt:lpstr>Doctorados Acreditados</vt:lpstr>
      <vt:lpstr>Planta Académica</vt:lpstr>
      <vt:lpstr>Publicaciones 2</vt:lpstr>
      <vt:lpstr>Citas por publicación</vt:lpstr>
      <vt:lpstr>Proyectos</vt:lpstr>
      <vt:lpstr>Colaboración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Torres Huerta</dc:creator>
  <cp:lastModifiedBy>Usuario de Microsoft Office</cp:lastModifiedBy>
  <cp:lastPrinted>2018-12-18T18:28:37Z</cp:lastPrinted>
  <dcterms:created xsi:type="dcterms:W3CDTF">2018-10-10T19:04:28Z</dcterms:created>
  <dcterms:modified xsi:type="dcterms:W3CDTF">2019-01-23T18:31:24Z</dcterms:modified>
</cp:coreProperties>
</file>